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kea\Documents\Active Work\Active Missions\IUCN Competence\Development of New Competences\Final versions\"/>
    </mc:Choice>
  </mc:AlternateContent>
  <bookViews>
    <workbookView xWindow="-15" yWindow="165" windowWidth="16830" windowHeight="5280" tabRatio="960" activeTab="4"/>
  </bookViews>
  <sheets>
    <sheet name="Terms of Use. READ THIS " sheetId="25" r:id="rId1"/>
    <sheet name="Contents" sheetId="27" r:id="rId2"/>
    <sheet name="1. Descriptions of levels" sheetId="2" r:id="rId3"/>
    <sheet name="2 CATEGORIES AND LEVELS " sheetId="3" r:id="rId4"/>
    <sheet name="3. ALL COMPETENCES (SOURCE)" sheetId="1" r:id="rId5"/>
    <sheet name="3a PPP" sheetId="16" r:id="rId6"/>
    <sheet name="3b ORG" sheetId="10" r:id="rId7"/>
    <sheet name="3c HRM" sheetId="8" r:id="rId8"/>
    <sheet name="3d FRM" sheetId="9" r:id="rId9"/>
    <sheet name="3e ADR" sheetId="23" r:id="rId10"/>
    <sheet name="3f CAC" sheetId="17" r:id="rId11"/>
    <sheet name="3g BIO" sheetId="11" r:id="rId12"/>
    <sheet name="3h LAR" sheetId="12" r:id="rId13"/>
    <sheet name="3i COM" sheetId="13" r:id="rId14"/>
    <sheet name="3j TRP" sheetId="14" r:id="rId15"/>
    <sheet name="3k AWA" sheetId="24" r:id="rId16"/>
    <sheet name="3l FLD" sheetId="15" r:id="rId17"/>
    <sheet name="3m TEC" sheetId="19" r:id="rId18"/>
    <sheet name="3n UNI" sheetId="20" r:id="rId19"/>
    <sheet name="4 Counts of categories &amp; comps" sheetId="4" r:id="rId20"/>
    <sheet name="5a LEVEL 4" sheetId="31" r:id="rId21"/>
    <sheet name="5b LEVEL 3" sheetId="29" r:id="rId22"/>
    <sheet name="5c LEVEL 2" sheetId="30" r:id="rId23"/>
    <sheet name="5d LEVEL 1" sheetId="28" r:id="rId24"/>
    <sheet name="5e LEVEL U" sheetId="33" r:id="rId25"/>
  </sheets>
  <definedNames>
    <definedName name="_xlnm.Print_Area" localSheetId="20">'5a LEVEL 4'!$A$1:$C$99</definedName>
    <definedName name="_xlnm.Print_Area" localSheetId="21">'5b LEVEL 3'!$A$2:$I$14</definedName>
    <definedName name="_xlnm.Print_Area" localSheetId="24">'5e LEVEL U'!$A$1:$C$15</definedName>
  </definedNames>
  <calcPr calcId="152511"/>
</workbook>
</file>

<file path=xl/calcChain.xml><?xml version="1.0" encoding="utf-8"?>
<calcChain xmlns="http://schemas.openxmlformats.org/spreadsheetml/2006/main">
  <c r="A8" i="20" l="1"/>
  <c r="B8" i="20"/>
  <c r="C8" i="20"/>
  <c r="D8" i="20"/>
  <c r="E8" i="20"/>
  <c r="F8" i="20"/>
  <c r="G8" i="20"/>
  <c r="H8" i="20"/>
  <c r="A9" i="20"/>
  <c r="B9" i="20"/>
  <c r="C9" i="20"/>
  <c r="D9" i="20"/>
  <c r="E9" i="20"/>
  <c r="F9" i="20"/>
  <c r="G9" i="20"/>
  <c r="H9" i="20"/>
  <c r="A10" i="20"/>
  <c r="B10" i="20"/>
  <c r="C10" i="20"/>
  <c r="D10" i="20"/>
  <c r="E10" i="20"/>
  <c r="F10" i="20"/>
  <c r="G10" i="20"/>
  <c r="H10" i="20"/>
  <c r="A11" i="20"/>
  <c r="B11" i="20"/>
  <c r="C11" i="20"/>
  <c r="D11" i="20"/>
  <c r="E11" i="20"/>
  <c r="F11" i="20"/>
  <c r="G11" i="20"/>
  <c r="H11" i="20"/>
  <c r="A12" i="20"/>
  <c r="B12" i="20"/>
  <c r="C12" i="20"/>
  <c r="D12" i="20"/>
  <c r="E12" i="20"/>
  <c r="F12" i="20"/>
  <c r="G12" i="20"/>
  <c r="H12" i="20"/>
  <c r="A13" i="20"/>
  <c r="B13" i="20"/>
  <c r="C13" i="20"/>
  <c r="D13" i="20"/>
  <c r="E13" i="20"/>
  <c r="F13" i="20"/>
  <c r="G13" i="20"/>
  <c r="H13" i="20"/>
  <c r="A14" i="20"/>
  <c r="B14" i="20"/>
  <c r="C14" i="20"/>
  <c r="D14" i="20"/>
  <c r="E14" i="20"/>
  <c r="F14" i="20"/>
  <c r="G14" i="20"/>
  <c r="H14" i="20"/>
  <c r="A15" i="20"/>
  <c r="B15" i="20"/>
  <c r="C15" i="20"/>
  <c r="D15" i="20"/>
  <c r="E15" i="20"/>
  <c r="F15" i="20"/>
  <c r="G15" i="20"/>
  <c r="H15" i="20"/>
  <c r="A16" i="20"/>
  <c r="B16" i="20"/>
  <c r="C16" i="20"/>
  <c r="D16" i="20"/>
  <c r="E16" i="20"/>
  <c r="F16" i="20"/>
  <c r="G16" i="20"/>
  <c r="H16" i="20"/>
  <c r="A17" i="20"/>
  <c r="B17" i="20"/>
  <c r="C17" i="20"/>
  <c r="D17" i="20"/>
  <c r="E17" i="20"/>
  <c r="F17" i="20"/>
  <c r="G17" i="20"/>
  <c r="H17" i="20"/>
  <c r="A18" i="20"/>
  <c r="B18" i="20"/>
  <c r="C18" i="20"/>
  <c r="D18" i="20"/>
  <c r="E18" i="20"/>
  <c r="F18" i="20"/>
  <c r="G18" i="20"/>
  <c r="H18" i="20"/>
  <c r="A88" i="28"/>
  <c r="B88" i="28"/>
  <c r="C88" i="28"/>
  <c r="D88" i="28"/>
  <c r="E88" i="28"/>
  <c r="F88" i="28"/>
  <c r="G88" i="28"/>
  <c r="H88" i="28"/>
  <c r="A89" i="28"/>
  <c r="B89" i="28"/>
  <c r="C89" i="28"/>
  <c r="D89" i="28"/>
  <c r="E89" i="28"/>
  <c r="F89" i="28"/>
  <c r="G89" i="28"/>
  <c r="H89" i="28"/>
  <c r="A68" i="28"/>
  <c r="B68" i="28"/>
  <c r="C68" i="28"/>
  <c r="D68" i="28"/>
  <c r="E68" i="28"/>
  <c r="F68" i="28"/>
  <c r="G68" i="28"/>
  <c r="H68" i="28"/>
  <c r="A69" i="28"/>
  <c r="B69" i="28"/>
  <c r="C69" i="28"/>
  <c r="D69" i="28"/>
  <c r="E69" i="28"/>
  <c r="F69" i="28"/>
  <c r="G69" i="28"/>
  <c r="H69" i="28"/>
  <c r="A70" i="28"/>
  <c r="B70" i="28"/>
  <c r="C70" i="28"/>
  <c r="D70" i="28"/>
  <c r="E70" i="28"/>
  <c r="F70" i="28"/>
  <c r="G70" i="28"/>
  <c r="H70" i="28"/>
  <c r="A71" i="28"/>
  <c r="B71" i="28"/>
  <c r="C71" i="28"/>
  <c r="D71" i="28"/>
  <c r="E71" i="28"/>
  <c r="F71" i="28"/>
  <c r="G71" i="28"/>
  <c r="H71" i="28"/>
  <c r="A72" i="28"/>
  <c r="B72" i="28"/>
  <c r="C72" i="28"/>
  <c r="D72" i="28"/>
  <c r="E72" i="28"/>
  <c r="F72" i="28"/>
  <c r="G72" i="28"/>
  <c r="H72" i="28"/>
  <c r="A73" i="28"/>
  <c r="B73" i="28"/>
  <c r="C73" i="28"/>
  <c r="D73" i="28"/>
  <c r="E73" i="28"/>
  <c r="F73" i="28"/>
  <c r="G73" i="28"/>
  <c r="H73" i="28"/>
  <c r="A74" i="28"/>
  <c r="B74" i="28"/>
  <c r="C74" i="28"/>
  <c r="D74" i="28"/>
  <c r="E74" i="28"/>
  <c r="F74" i="28"/>
  <c r="G74" i="28"/>
  <c r="H74" i="28"/>
  <c r="A75" i="28"/>
  <c r="B75" i="28"/>
  <c r="C75" i="28"/>
  <c r="D75" i="28"/>
  <c r="E75" i="28"/>
  <c r="F75" i="28"/>
  <c r="G75" i="28"/>
  <c r="H75" i="28"/>
  <c r="A76" i="28"/>
  <c r="B76" i="28"/>
  <c r="C76" i="28"/>
  <c r="D76" i="28"/>
  <c r="E76" i="28"/>
  <c r="F76" i="28"/>
  <c r="G76" i="28"/>
  <c r="H76" i="28"/>
  <c r="A77" i="28"/>
  <c r="B77" i="28"/>
  <c r="C77" i="28"/>
  <c r="D77" i="28"/>
  <c r="E77" i="28"/>
  <c r="F77" i="28"/>
  <c r="G77" i="28"/>
  <c r="H77" i="28"/>
  <c r="A78" i="28"/>
  <c r="B78" i="28"/>
  <c r="C78" i="28"/>
  <c r="D78" i="28"/>
  <c r="E78" i="28"/>
  <c r="F78" i="28"/>
  <c r="G78" i="28"/>
  <c r="H78" i="28"/>
  <c r="A79" i="28"/>
  <c r="B79" i="28"/>
  <c r="C79" i="28"/>
  <c r="D79" i="28"/>
  <c r="E79" i="28"/>
  <c r="F79" i="28"/>
  <c r="G79" i="28"/>
  <c r="H79" i="28"/>
  <c r="A80" i="28"/>
  <c r="B80" i="28"/>
  <c r="C80" i="28"/>
  <c r="D80" i="28"/>
  <c r="E80" i="28"/>
  <c r="F80" i="28"/>
  <c r="G80" i="28"/>
  <c r="H80" i="28"/>
  <c r="A81" i="28"/>
  <c r="B81" i="28"/>
  <c r="C81" i="28"/>
  <c r="D81" i="28"/>
  <c r="E81" i="28"/>
  <c r="F81" i="28"/>
  <c r="G81" i="28"/>
  <c r="H81" i="28"/>
  <c r="A82" i="28"/>
  <c r="B82" i="28"/>
  <c r="C82" i="28"/>
  <c r="D82" i="28"/>
  <c r="E82" i="28"/>
  <c r="F82" i="28"/>
  <c r="G82" i="28"/>
  <c r="H82" i="28"/>
  <c r="A83" i="28"/>
  <c r="B83" i="28"/>
  <c r="C83" i="28"/>
  <c r="D83" i="28"/>
  <c r="E83" i="28"/>
  <c r="F83" i="28"/>
  <c r="G83" i="28"/>
  <c r="H83" i="28"/>
  <c r="B67" i="28"/>
  <c r="C67" i="28"/>
  <c r="D67" i="28"/>
  <c r="E67" i="28"/>
  <c r="F67" i="28"/>
  <c r="G67" i="28"/>
  <c r="H67" i="28"/>
  <c r="A67" i="28"/>
  <c r="A55" i="28"/>
  <c r="B55" i="28"/>
  <c r="C55" i="28"/>
  <c r="D55" i="28"/>
  <c r="E55" i="28"/>
  <c r="F55" i="28"/>
  <c r="G55" i="28"/>
  <c r="H55" i="28"/>
  <c r="A56" i="28"/>
  <c r="B56" i="28"/>
  <c r="C56" i="28"/>
  <c r="D56" i="28"/>
  <c r="E56" i="28"/>
  <c r="F56" i="28"/>
  <c r="G56" i="28"/>
  <c r="H56" i="28"/>
  <c r="A57" i="28"/>
  <c r="B57" i="28"/>
  <c r="C57" i="28"/>
  <c r="D57" i="28"/>
  <c r="E57" i="28"/>
  <c r="F57" i="28"/>
  <c r="G57" i="28"/>
  <c r="H57" i="28"/>
  <c r="A58" i="28"/>
  <c r="B58" i="28"/>
  <c r="C58" i="28"/>
  <c r="D58" i="28"/>
  <c r="E58" i="28"/>
  <c r="F58" i="28"/>
  <c r="G58" i="28"/>
  <c r="H58" i="28"/>
  <c r="A36" i="28"/>
  <c r="B36" i="28"/>
  <c r="C36" i="28"/>
  <c r="D36" i="28"/>
  <c r="E36" i="28"/>
  <c r="F36" i="28"/>
  <c r="G36" i="28"/>
  <c r="H36" i="28"/>
  <c r="A37" i="28"/>
  <c r="B37" i="28"/>
  <c r="C37" i="28"/>
  <c r="D37" i="28"/>
  <c r="E37" i="28"/>
  <c r="F37" i="28"/>
  <c r="G37" i="28"/>
  <c r="H37" i="28"/>
  <c r="A38" i="28"/>
  <c r="B38" i="28"/>
  <c r="C38" i="28"/>
  <c r="D38" i="28"/>
  <c r="E38" i="28"/>
  <c r="F38" i="28"/>
  <c r="G38" i="28"/>
  <c r="H38" i="28"/>
  <c r="A39" i="28"/>
  <c r="B39" i="28"/>
  <c r="C39" i="28"/>
  <c r="D39" i="28"/>
  <c r="E39" i="28"/>
  <c r="F39" i="28"/>
  <c r="G39" i="28"/>
  <c r="H39" i="28"/>
  <c r="A40" i="28"/>
  <c r="B40" i="28"/>
  <c r="C40" i="28"/>
  <c r="D40" i="28"/>
  <c r="E40" i="28"/>
  <c r="F40" i="28"/>
  <c r="G40" i="28"/>
  <c r="H40" i="28"/>
  <c r="A41" i="28"/>
  <c r="B41" i="28"/>
  <c r="C41" i="28"/>
  <c r="D41" i="28"/>
  <c r="E41" i="28"/>
  <c r="F41" i="28"/>
  <c r="G41" i="28"/>
  <c r="H41" i="28"/>
  <c r="A42" i="28"/>
  <c r="B42" i="28"/>
  <c r="C42" i="28"/>
  <c r="D42" i="28"/>
  <c r="E42" i="28"/>
  <c r="F42" i="28"/>
  <c r="G42" i="28"/>
  <c r="H42" i="28"/>
  <c r="A43" i="28"/>
  <c r="B43" i="28"/>
  <c r="C43" i="28"/>
  <c r="D43" i="28"/>
  <c r="E43" i="28"/>
  <c r="F43" i="28"/>
  <c r="G43" i="28"/>
  <c r="H43" i="28"/>
  <c r="A44" i="28"/>
  <c r="B44" i="28"/>
  <c r="C44" i="28"/>
  <c r="D44" i="28"/>
  <c r="E44" i="28"/>
  <c r="F44" i="28"/>
  <c r="G44" i="28"/>
  <c r="H44" i="28"/>
  <c r="A45" i="28"/>
  <c r="B45" i="28"/>
  <c r="C45" i="28"/>
  <c r="D45" i="28"/>
  <c r="E45" i="28"/>
  <c r="F45" i="28"/>
  <c r="G45" i="28"/>
  <c r="H45" i="28"/>
  <c r="A112" i="30" l="1"/>
  <c r="B112" i="30"/>
  <c r="C112" i="30"/>
  <c r="D112" i="30"/>
  <c r="E112" i="30"/>
  <c r="F112" i="30"/>
  <c r="G112" i="30"/>
  <c r="H112" i="30"/>
  <c r="A113" i="30"/>
  <c r="B113" i="30"/>
  <c r="C113" i="30"/>
  <c r="D113" i="30"/>
  <c r="E113" i="30"/>
  <c r="F113" i="30"/>
  <c r="G113" i="30"/>
  <c r="H113" i="30"/>
  <c r="A114" i="30"/>
  <c r="B114" i="30"/>
  <c r="C114" i="30"/>
  <c r="D114" i="30"/>
  <c r="E114" i="30"/>
  <c r="F114" i="30"/>
  <c r="G114" i="30"/>
  <c r="H114" i="30"/>
  <c r="A115" i="30"/>
  <c r="B115" i="30"/>
  <c r="C115" i="30"/>
  <c r="D115" i="30"/>
  <c r="E115" i="30"/>
  <c r="F115" i="30"/>
  <c r="G115" i="30"/>
  <c r="H115" i="30"/>
  <c r="A116" i="30"/>
  <c r="B116" i="30"/>
  <c r="C116" i="30"/>
  <c r="D116" i="30"/>
  <c r="E116" i="30"/>
  <c r="F116" i="30"/>
  <c r="G116" i="30"/>
  <c r="H116" i="30"/>
  <c r="A103" i="30"/>
  <c r="B103" i="30"/>
  <c r="C103" i="30"/>
  <c r="D103" i="30"/>
  <c r="E103" i="30"/>
  <c r="F103" i="30"/>
  <c r="G103" i="30"/>
  <c r="H103" i="30"/>
  <c r="A104" i="30"/>
  <c r="B104" i="30"/>
  <c r="C104" i="30"/>
  <c r="D104" i="30"/>
  <c r="E104" i="30"/>
  <c r="F104" i="30"/>
  <c r="G104" i="30"/>
  <c r="H104" i="30"/>
  <c r="A105" i="30"/>
  <c r="B105" i="30"/>
  <c r="C105" i="30"/>
  <c r="D105" i="30"/>
  <c r="E105" i="30"/>
  <c r="F105" i="30"/>
  <c r="G105" i="30"/>
  <c r="H105" i="30"/>
  <c r="A106" i="30"/>
  <c r="B106" i="30"/>
  <c r="C106" i="30"/>
  <c r="D106" i="30"/>
  <c r="E106" i="30"/>
  <c r="F106" i="30"/>
  <c r="G106" i="30"/>
  <c r="H106" i="30"/>
  <c r="A107" i="30"/>
  <c r="B107" i="30"/>
  <c r="C107" i="30"/>
  <c r="D107" i="30"/>
  <c r="E107" i="30"/>
  <c r="F107" i="30"/>
  <c r="G107" i="30"/>
  <c r="H107" i="30"/>
  <c r="A81" i="30"/>
  <c r="B81" i="30"/>
  <c r="C81" i="30"/>
  <c r="D81" i="30"/>
  <c r="E81" i="30"/>
  <c r="F81" i="30"/>
  <c r="G81" i="30"/>
  <c r="H81" i="30"/>
  <c r="A82" i="30"/>
  <c r="B82" i="30"/>
  <c r="C82" i="30"/>
  <c r="D82" i="30"/>
  <c r="E82" i="30"/>
  <c r="F82" i="30"/>
  <c r="G82" i="30"/>
  <c r="H82" i="30"/>
  <c r="A83" i="30"/>
  <c r="B83" i="30"/>
  <c r="C83" i="30"/>
  <c r="D83" i="30"/>
  <c r="E83" i="30"/>
  <c r="F83" i="30"/>
  <c r="G83" i="30"/>
  <c r="H83" i="30"/>
  <c r="A84" i="30"/>
  <c r="B84" i="30"/>
  <c r="C84" i="30"/>
  <c r="D84" i="30"/>
  <c r="E84" i="30"/>
  <c r="F84" i="30"/>
  <c r="G84" i="30"/>
  <c r="H84" i="30"/>
  <c r="A85" i="30"/>
  <c r="B85" i="30"/>
  <c r="C85" i="30"/>
  <c r="D85" i="30"/>
  <c r="E85" i="30"/>
  <c r="F85" i="30"/>
  <c r="G85" i="30"/>
  <c r="H85" i="30"/>
  <c r="A86" i="30"/>
  <c r="B86" i="30"/>
  <c r="C86" i="30"/>
  <c r="D86" i="30"/>
  <c r="E86" i="30"/>
  <c r="F86" i="30"/>
  <c r="G86" i="30"/>
  <c r="H86" i="30"/>
  <c r="A87" i="30"/>
  <c r="B87" i="30"/>
  <c r="C87" i="30"/>
  <c r="D87" i="30"/>
  <c r="E87" i="30"/>
  <c r="F87" i="30"/>
  <c r="G87" i="30"/>
  <c r="H87" i="30"/>
  <c r="A43" i="30"/>
  <c r="B43" i="30"/>
  <c r="C43" i="30"/>
  <c r="D43" i="30"/>
  <c r="E43" i="30"/>
  <c r="F43" i="30"/>
  <c r="G43" i="30"/>
  <c r="H43" i="30"/>
  <c r="A44" i="30"/>
  <c r="B44" i="30"/>
  <c r="C44" i="30"/>
  <c r="D44" i="30"/>
  <c r="E44" i="30"/>
  <c r="F44" i="30"/>
  <c r="G44" i="30"/>
  <c r="H44" i="30"/>
  <c r="A45" i="30"/>
  <c r="B45" i="30"/>
  <c r="C45" i="30"/>
  <c r="D45" i="30"/>
  <c r="E45" i="30"/>
  <c r="F45" i="30"/>
  <c r="G45" i="30"/>
  <c r="H45" i="30"/>
  <c r="A46" i="30"/>
  <c r="B46" i="30"/>
  <c r="C46" i="30"/>
  <c r="D46" i="30"/>
  <c r="E46" i="30"/>
  <c r="F46" i="30"/>
  <c r="G46" i="30"/>
  <c r="H46" i="30"/>
  <c r="A47" i="30"/>
  <c r="B47" i="30"/>
  <c r="C47" i="30"/>
  <c r="D47" i="30"/>
  <c r="E47" i="30"/>
  <c r="F47" i="30"/>
  <c r="G47" i="30"/>
  <c r="H47" i="30"/>
  <c r="A48" i="30"/>
  <c r="B48" i="30"/>
  <c r="C48" i="30"/>
  <c r="D48" i="30"/>
  <c r="E48" i="30"/>
  <c r="F48" i="30"/>
  <c r="G48" i="30"/>
  <c r="H48" i="30"/>
  <c r="A49" i="30"/>
  <c r="B49" i="30"/>
  <c r="C49" i="30"/>
  <c r="D49" i="30"/>
  <c r="E49" i="30"/>
  <c r="F49" i="30"/>
  <c r="G49" i="30"/>
  <c r="H49" i="30"/>
  <c r="A50" i="30"/>
  <c r="B50" i="30"/>
  <c r="C50" i="30"/>
  <c r="D50" i="30"/>
  <c r="E50" i="30"/>
  <c r="F50" i="30"/>
  <c r="G50" i="30"/>
  <c r="H50" i="30"/>
  <c r="A51" i="30"/>
  <c r="B51" i="30"/>
  <c r="C51" i="30"/>
  <c r="D51" i="30"/>
  <c r="E51" i="30"/>
  <c r="F51" i="30"/>
  <c r="G51" i="30"/>
  <c r="H51" i="30"/>
  <c r="A52" i="30"/>
  <c r="B52" i="30"/>
  <c r="C52" i="30"/>
  <c r="D52" i="30"/>
  <c r="E52" i="30"/>
  <c r="F52" i="30"/>
  <c r="G52" i="30"/>
  <c r="H52" i="30"/>
  <c r="A14" i="30"/>
  <c r="B14" i="30"/>
  <c r="C14" i="30"/>
  <c r="D14" i="30"/>
  <c r="E14" i="30"/>
  <c r="F14" i="30"/>
  <c r="G14" i="30"/>
  <c r="H14" i="30"/>
  <c r="A15" i="30"/>
  <c r="B15" i="30"/>
  <c r="C15" i="30"/>
  <c r="D15" i="30"/>
  <c r="E15" i="30"/>
  <c r="F15" i="30"/>
  <c r="G15" i="30"/>
  <c r="H15" i="30"/>
  <c r="A16" i="30"/>
  <c r="B16" i="30"/>
  <c r="C16" i="30"/>
  <c r="D16" i="30"/>
  <c r="E16" i="30"/>
  <c r="F16" i="30"/>
  <c r="G16" i="30"/>
  <c r="H16" i="30"/>
  <c r="A17" i="30"/>
  <c r="B17" i="30"/>
  <c r="C17" i="30"/>
  <c r="D17" i="30"/>
  <c r="E17" i="30"/>
  <c r="F17" i="30"/>
  <c r="G17" i="30"/>
  <c r="H17" i="30"/>
  <c r="A18" i="30"/>
  <c r="B18" i="30"/>
  <c r="C18" i="30"/>
  <c r="D18" i="30"/>
  <c r="E18" i="30"/>
  <c r="F18" i="30"/>
  <c r="G18" i="30"/>
  <c r="H18" i="30"/>
  <c r="A19" i="30"/>
  <c r="B19" i="30"/>
  <c r="C19" i="30"/>
  <c r="D19" i="30"/>
  <c r="E19" i="30"/>
  <c r="F19" i="30"/>
  <c r="G19" i="30"/>
  <c r="H19" i="30"/>
  <c r="A6" i="30"/>
  <c r="B6" i="30"/>
  <c r="C6" i="30"/>
  <c r="D6" i="30"/>
  <c r="E6" i="30"/>
  <c r="F6" i="30"/>
  <c r="G6" i="30"/>
  <c r="A7" i="30"/>
  <c r="B7" i="30"/>
  <c r="C7" i="30"/>
  <c r="D7" i="30"/>
  <c r="E7" i="30"/>
  <c r="F7" i="30"/>
  <c r="G7" i="30"/>
  <c r="A8" i="30"/>
  <c r="B8" i="30"/>
  <c r="C8" i="30"/>
  <c r="D8" i="30"/>
  <c r="E8" i="30"/>
  <c r="F8" i="30"/>
  <c r="G8" i="30"/>
  <c r="A9" i="30"/>
  <c r="B9" i="30"/>
  <c r="C9" i="30"/>
  <c r="D9" i="30"/>
  <c r="E9" i="30"/>
  <c r="F9" i="30"/>
  <c r="G9" i="30"/>
  <c r="A109" i="29"/>
  <c r="B109" i="29"/>
  <c r="C109" i="29"/>
  <c r="D109" i="29"/>
  <c r="E109" i="29"/>
  <c r="F109" i="29"/>
  <c r="G109" i="29"/>
  <c r="H109" i="29"/>
  <c r="A110" i="29"/>
  <c r="B110" i="29"/>
  <c r="C110" i="29"/>
  <c r="D110" i="29"/>
  <c r="E110" i="29"/>
  <c r="F110" i="29"/>
  <c r="G110" i="29"/>
  <c r="H110" i="29"/>
  <c r="A111" i="29"/>
  <c r="B111" i="29"/>
  <c r="C111" i="29"/>
  <c r="D111" i="29"/>
  <c r="E111" i="29"/>
  <c r="F111" i="29"/>
  <c r="G111" i="29"/>
  <c r="H111" i="29"/>
  <c r="A112" i="29"/>
  <c r="B112" i="29"/>
  <c r="C112" i="29"/>
  <c r="D112" i="29"/>
  <c r="E112" i="29"/>
  <c r="F112" i="29"/>
  <c r="G112" i="29"/>
  <c r="H112" i="29"/>
  <c r="A113" i="29"/>
  <c r="B113" i="29"/>
  <c r="C113" i="29"/>
  <c r="D113" i="29"/>
  <c r="E113" i="29"/>
  <c r="F113" i="29"/>
  <c r="G113" i="29"/>
  <c r="H113" i="29"/>
  <c r="A114" i="29"/>
  <c r="B114" i="29"/>
  <c r="C114" i="29"/>
  <c r="D114" i="29"/>
  <c r="E114" i="29"/>
  <c r="F114" i="29"/>
  <c r="G114" i="29"/>
  <c r="H114" i="29"/>
  <c r="A64" i="29"/>
  <c r="B64" i="29"/>
  <c r="C64" i="29"/>
  <c r="D64" i="29"/>
  <c r="E64" i="29"/>
  <c r="F64" i="29"/>
  <c r="G64" i="29"/>
  <c r="H64" i="29"/>
  <c r="A65" i="29"/>
  <c r="B65" i="29"/>
  <c r="C65" i="29"/>
  <c r="D65" i="29"/>
  <c r="E65" i="29"/>
  <c r="F65" i="29"/>
  <c r="G65" i="29"/>
  <c r="H65" i="29"/>
  <c r="A66" i="29"/>
  <c r="B66" i="29"/>
  <c r="C66" i="29"/>
  <c r="D66" i="29"/>
  <c r="E66" i="29"/>
  <c r="F66" i="29"/>
  <c r="G66" i="29"/>
  <c r="H66" i="29"/>
  <c r="A67" i="29"/>
  <c r="B67" i="29"/>
  <c r="C67" i="29"/>
  <c r="D67" i="29"/>
  <c r="E67" i="29"/>
  <c r="F67" i="29"/>
  <c r="G67" i="29"/>
  <c r="H67" i="29"/>
  <c r="A68" i="29"/>
  <c r="B68" i="29"/>
  <c r="C68" i="29"/>
  <c r="D68" i="29"/>
  <c r="E68" i="29"/>
  <c r="F68" i="29"/>
  <c r="G68" i="29"/>
  <c r="H68" i="29"/>
  <c r="A69" i="29"/>
  <c r="B69" i="29"/>
  <c r="C69" i="29"/>
  <c r="D69" i="29"/>
  <c r="E69" i="29"/>
  <c r="F69" i="29"/>
  <c r="G69" i="29"/>
  <c r="H69" i="29"/>
  <c r="A70" i="29"/>
  <c r="B70" i="29"/>
  <c r="C70" i="29"/>
  <c r="D70" i="29"/>
  <c r="E70" i="29"/>
  <c r="F70" i="29"/>
  <c r="G70" i="29"/>
  <c r="H70" i="29"/>
  <c r="A71" i="29"/>
  <c r="B71" i="29"/>
  <c r="C71" i="29"/>
  <c r="D71" i="29"/>
  <c r="E71" i="29"/>
  <c r="F71" i="29"/>
  <c r="G71" i="29"/>
  <c r="H71" i="29"/>
  <c r="A72" i="29"/>
  <c r="B72" i="29"/>
  <c r="C72" i="29"/>
  <c r="D72" i="29"/>
  <c r="E72" i="29"/>
  <c r="F72" i="29"/>
  <c r="G72" i="29"/>
  <c r="H72" i="29"/>
  <c r="A73" i="29"/>
  <c r="B73" i="29"/>
  <c r="C73" i="29"/>
  <c r="D73" i="29"/>
  <c r="E73" i="29"/>
  <c r="F73" i="29"/>
  <c r="G73" i="29"/>
  <c r="H73" i="29"/>
  <c r="A74" i="29"/>
  <c r="B74" i="29"/>
  <c r="C74" i="29"/>
  <c r="D74" i="29"/>
  <c r="E74" i="29"/>
  <c r="F74" i="29"/>
  <c r="G74" i="29"/>
  <c r="H74" i="29"/>
  <c r="A19" i="29" l="1"/>
  <c r="B19" i="29"/>
  <c r="C19" i="29"/>
  <c r="D19" i="29"/>
  <c r="E19" i="29"/>
  <c r="F19" i="29"/>
  <c r="G19" i="29"/>
  <c r="H19" i="29"/>
  <c r="A20" i="29"/>
  <c r="B20" i="29"/>
  <c r="C20" i="29"/>
  <c r="D20" i="29"/>
  <c r="E20" i="29"/>
  <c r="F20" i="29"/>
  <c r="G20" i="29"/>
  <c r="H20" i="29"/>
  <c r="A21" i="29"/>
  <c r="B21" i="29"/>
  <c r="C21" i="29"/>
  <c r="D21" i="29"/>
  <c r="E21" i="29"/>
  <c r="F21" i="29"/>
  <c r="G21" i="29"/>
  <c r="H21" i="29"/>
  <c r="A22" i="29"/>
  <c r="B22" i="29"/>
  <c r="C22" i="29"/>
  <c r="D22" i="29"/>
  <c r="E22" i="29"/>
  <c r="F22" i="29"/>
  <c r="G22" i="29"/>
  <c r="H22" i="29"/>
  <c r="A23" i="29"/>
  <c r="B23" i="29"/>
  <c r="C23" i="29"/>
  <c r="D23" i="29"/>
  <c r="E23" i="29"/>
  <c r="F23" i="29"/>
  <c r="G23" i="29"/>
  <c r="H23" i="29"/>
  <c r="A24" i="29"/>
  <c r="B24" i="29"/>
  <c r="C24" i="29"/>
  <c r="D24" i="29"/>
  <c r="E24" i="29"/>
  <c r="F24" i="29"/>
  <c r="G24" i="29"/>
  <c r="H24" i="29"/>
  <c r="A25" i="29"/>
  <c r="B25" i="29"/>
  <c r="C25" i="29"/>
  <c r="D25" i="29"/>
  <c r="E25" i="29"/>
  <c r="F25" i="29"/>
  <c r="G25" i="29"/>
  <c r="H25" i="29"/>
  <c r="A26" i="29"/>
  <c r="B26" i="29"/>
  <c r="C26" i="29"/>
  <c r="D26" i="29"/>
  <c r="E26" i="29"/>
  <c r="F26" i="29"/>
  <c r="G26" i="29"/>
  <c r="H26" i="29"/>
  <c r="A27" i="29"/>
  <c r="B27" i="29"/>
  <c r="C27" i="29"/>
  <c r="D27" i="29"/>
  <c r="E27" i="29"/>
  <c r="F27" i="29"/>
  <c r="G27" i="29"/>
  <c r="H27" i="29"/>
  <c r="A76" i="31"/>
  <c r="B76" i="31"/>
  <c r="C76" i="31"/>
  <c r="D76" i="31"/>
  <c r="E76" i="31"/>
  <c r="F76" i="31"/>
  <c r="G76" i="31"/>
  <c r="H76" i="31"/>
  <c r="A77" i="31"/>
  <c r="B77" i="31"/>
  <c r="C77" i="31"/>
  <c r="D77" i="31"/>
  <c r="E77" i="31"/>
  <c r="F77" i="31"/>
  <c r="G77" i="31"/>
  <c r="H77" i="31"/>
  <c r="A50" i="31"/>
  <c r="B50" i="31"/>
  <c r="C50" i="31"/>
  <c r="D50" i="31"/>
  <c r="E50" i="31"/>
  <c r="F50" i="31"/>
  <c r="G50" i="31"/>
  <c r="H50" i="31"/>
  <c r="A51" i="31"/>
  <c r="B51" i="31"/>
  <c r="C51" i="31"/>
  <c r="D51" i="31"/>
  <c r="E51" i="31"/>
  <c r="F51" i="31"/>
  <c r="G51" i="31"/>
  <c r="H51" i="31"/>
  <c r="A26" i="31"/>
  <c r="B26" i="31"/>
  <c r="C26" i="31"/>
  <c r="D26" i="31"/>
  <c r="E26" i="31"/>
  <c r="F26" i="31"/>
  <c r="G26" i="31"/>
  <c r="H26" i="31"/>
  <c r="A27" i="31"/>
  <c r="B27" i="31"/>
  <c r="C27" i="31"/>
  <c r="D27" i="31"/>
  <c r="E27" i="31"/>
  <c r="F27" i="31"/>
  <c r="G27" i="31"/>
  <c r="H27" i="31"/>
  <c r="A28" i="31"/>
  <c r="B28" i="31"/>
  <c r="C28" i="31"/>
  <c r="D28" i="31"/>
  <c r="E28" i="31"/>
  <c r="F28" i="31"/>
  <c r="G28" i="31"/>
  <c r="H28" i="31"/>
  <c r="A29" i="31"/>
  <c r="B29" i="31"/>
  <c r="C29" i="31"/>
  <c r="D29" i="31"/>
  <c r="E29" i="31"/>
  <c r="F29" i="31"/>
  <c r="G29" i="31"/>
  <c r="H29" i="31"/>
  <c r="A30" i="31"/>
  <c r="B30" i="31"/>
  <c r="C30" i="31"/>
  <c r="D30" i="31"/>
  <c r="E30" i="31"/>
  <c r="F30" i="31"/>
  <c r="G30" i="31"/>
  <c r="H30" i="31"/>
  <c r="A31" i="31"/>
  <c r="B31" i="31"/>
  <c r="C31" i="31"/>
  <c r="D31" i="31"/>
  <c r="E31" i="31"/>
  <c r="F31" i="31"/>
  <c r="G31" i="31"/>
  <c r="H31" i="31"/>
  <c r="A16" i="16"/>
  <c r="B16" i="16"/>
  <c r="C16" i="16"/>
  <c r="D16" i="16"/>
  <c r="E16" i="16"/>
  <c r="F16" i="16"/>
  <c r="G16" i="16"/>
  <c r="H16" i="16"/>
  <c r="A17" i="16"/>
  <c r="B17" i="16"/>
  <c r="C17" i="16"/>
  <c r="D17" i="16"/>
  <c r="E17" i="16"/>
  <c r="F17" i="16"/>
  <c r="G17" i="16"/>
  <c r="H17" i="16"/>
  <c r="A18" i="16"/>
  <c r="B18" i="16"/>
  <c r="C18" i="16"/>
  <c r="D18" i="16"/>
  <c r="E18" i="16"/>
  <c r="F18" i="16"/>
  <c r="G18" i="16"/>
  <c r="H18" i="16"/>
  <c r="A19" i="16"/>
  <c r="B19" i="16"/>
  <c r="C19" i="16"/>
  <c r="D19" i="16"/>
  <c r="E19" i="16"/>
  <c r="F19" i="16"/>
  <c r="G19" i="16"/>
  <c r="H19" i="16"/>
  <c r="A20" i="16"/>
  <c r="B20" i="16"/>
  <c r="C20" i="16"/>
  <c r="D20" i="16"/>
  <c r="E20" i="16"/>
  <c r="F20" i="16"/>
  <c r="G20" i="16"/>
  <c r="H20" i="16"/>
  <c r="A21" i="16"/>
  <c r="B21" i="16"/>
  <c r="C21" i="16"/>
  <c r="D21" i="16"/>
  <c r="E21" i="16"/>
  <c r="F21" i="16"/>
  <c r="G21" i="16"/>
  <c r="H21" i="16"/>
  <c r="A22" i="16"/>
  <c r="B22" i="16"/>
  <c r="C22" i="16"/>
  <c r="D22" i="16"/>
  <c r="E22" i="16"/>
  <c r="F22" i="16"/>
  <c r="G22" i="16"/>
  <c r="H22" i="16"/>
  <c r="A23" i="16"/>
  <c r="B23" i="16"/>
  <c r="C23" i="16"/>
  <c r="D23" i="16"/>
  <c r="E23" i="16"/>
  <c r="F23" i="16"/>
  <c r="G23" i="16"/>
  <c r="H23" i="16"/>
  <c r="A20" i="31"/>
  <c r="B20" i="31"/>
  <c r="C20" i="31"/>
  <c r="D20" i="31"/>
  <c r="E20" i="31"/>
  <c r="F20" i="31"/>
  <c r="G20" i="31"/>
  <c r="H20" i="31"/>
  <c r="A21" i="31"/>
  <c r="B21" i="31"/>
  <c r="C21" i="31"/>
  <c r="D21" i="31"/>
  <c r="E21" i="31"/>
  <c r="F21" i="31"/>
  <c r="G21" i="31"/>
  <c r="H21" i="31"/>
  <c r="A18" i="31"/>
  <c r="B18" i="31"/>
  <c r="C18" i="31"/>
  <c r="D18" i="31"/>
  <c r="E18" i="31"/>
  <c r="F18" i="31"/>
  <c r="G18" i="31"/>
  <c r="H18" i="31"/>
  <c r="A19" i="31"/>
  <c r="B19" i="31"/>
  <c r="C19" i="31"/>
  <c r="D19" i="31"/>
  <c r="E19" i="31"/>
  <c r="F19" i="31"/>
  <c r="G19" i="31"/>
  <c r="H19" i="31"/>
  <c r="A6" i="31"/>
  <c r="B6" i="31"/>
  <c r="C6" i="31"/>
  <c r="D6" i="31"/>
  <c r="E6" i="31"/>
  <c r="F6" i="31"/>
  <c r="G6" i="31"/>
  <c r="H6" i="31"/>
  <c r="A7" i="31"/>
  <c r="B7" i="31"/>
  <c r="C7" i="31"/>
  <c r="D7" i="31"/>
  <c r="E7" i="31"/>
  <c r="F7" i="31"/>
  <c r="G7" i="31"/>
  <c r="H7" i="31"/>
  <c r="A8" i="31"/>
  <c r="B8" i="31"/>
  <c r="C8" i="31"/>
  <c r="D8" i="31"/>
  <c r="E8" i="31"/>
  <c r="F8" i="31"/>
  <c r="G8" i="31"/>
  <c r="H8" i="31"/>
  <c r="A9" i="31"/>
  <c r="B9" i="31"/>
  <c r="C9" i="31"/>
  <c r="D9" i="31"/>
  <c r="E9" i="31"/>
  <c r="F9" i="31"/>
  <c r="G9" i="31"/>
  <c r="H9" i="31"/>
  <c r="A10" i="31"/>
  <c r="B10" i="31"/>
  <c r="C10" i="31"/>
  <c r="D10" i="31"/>
  <c r="E10" i="31"/>
  <c r="F10" i="31"/>
  <c r="G10" i="31"/>
  <c r="H10" i="31"/>
  <c r="A11" i="31"/>
  <c r="B11" i="31"/>
  <c r="C11" i="31"/>
  <c r="D11" i="31"/>
  <c r="E11" i="31"/>
  <c r="F11" i="31"/>
  <c r="G11" i="31"/>
  <c r="H11" i="31"/>
  <c r="A12" i="31"/>
  <c r="B12" i="31"/>
  <c r="C12" i="31"/>
  <c r="D12" i="31"/>
  <c r="E12" i="31"/>
  <c r="F12" i="31"/>
  <c r="G12" i="31"/>
  <c r="H12" i="31"/>
  <c r="A13" i="31"/>
  <c r="B13" i="31"/>
  <c r="C13" i="31"/>
  <c r="D13" i="31"/>
  <c r="E13" i="31"/>
  <c r="F13" i="31"/>
  <c r="G13" i="31"/>
  <c r="H13" i="31"/>
  <c r="A14" i="31"/>
  <c r="B14" i="31"/>
  <c r="C14" i="31"/>
  <c r="D14" i="31"/>
  <c r="E14" i="31"/>
  <c r="F14" i="31"/>
  <c r="G14" i="31"/>
  <c r="H14" i="31"/>
  <c r="A15" i="31"/>
  <c r="B15" i="31"/>
  <c r="C15" i="31"/>
  <c r="D15" i="31"/>
  <c r="E15" i="31"/>
  <c r="F15" i="31"/>
  <c r="G15" i="31"/>
  <c r="H15" i="31"/>
  <c r="A16" i="31"/>
  <c r="B16" i="31"/>
  <c r="C16" i="31"/>
  <c r="D16" i="31"/>
  <c r="E16" i="31"/>
  <c r="F16" i="31"/>
  <c r="G16" i="31"/>
  <c r="H16" i="31"/>
  <c r="A17" i="31"/>
  <c r="B17" i="31"/>
  <c r="C17" i="31"/>
  <c r="D17" i="31"/>
  <c r="E17" i="31"/>
  <c r="F17" i="31"/>
  <c r="G17" i="31"/>
  <c r="H17" i="31"/>
  <c r="F10" i="16"/>
  <c r="A17" i="19" l="1"/>
  <c r="B17" i="19"/>
  <c r="C17" i="19"/>
  <c r="D17" i="19"/>
  <c r="E17" i="19"/>
  <c r="F17" i="19"/>
  <c r="G17" i="19"/>
  <c r="H17" i="19"/>
  <c r="A18" i="19"/>
  <c r="B18" i="19"/>
  <c r="C18" i="19"/>
  <c r="D18" i="19"/>
  <c r="E18" i="19"/>
  <c r="F18" i="19"/>
  <c r="G18" i="19"/>
  <c r="H18" i="19"/>
  <c r="A16" i="15"/>
  <c r="B16" i="15"/>
  <c r="C16" i="15"/>
  <c r="D16" i="15"/>
  <c r="E16" i="15"/>
  <c r="F16" i="15"/>
  <c r="G16" i="15"/>
  <c r="H16" i="15"/>
  <c r="A17" i="15"/>
  <c r="B17" i="15"/>
  <c r="C17" i="15"/>
  <c r="D17" i="15"/>
  <c r="E17" i="15"/>
  <c r="F17" i="15"/>
  <c r="G17" i="15"/>
  <c r="H17" i="15"/>
  <c r="A18" i="15"/>
  <c r="B18" i="15"/>
  <c r="C18" i="15"/>
  <c r="D18" i="15"/>
  <c r="E18" i="15"/>
  <c r="F18" i="15"/>
  <c r="G18" i="15"/>
  <c r="H18" i="15"/>
  <c r="A19" i="15"/>
  <c r="B19" i="15"/>
  <c r="C19" i="15"/>
  <c r="D19" i="15"/>
  <c r="E19" i="15"/>
  <c r="F19" i="15"/>
  <c r="G19" i="15"/>
  <c r="H19" i="15"/>
  <c r="A20" i="15"/>
  <c r="B20" i="15"/>
  <c r="C20" i="15"/>
  <c r="D20" i="15"/>
  <c r="E20" i="15"/>
  <c r="F20" i="15"/>
  <c r="G20" i="15"/>
  <c r="H20" i="15"/>
  <c r="A21" i="15"/>
  <c r="B21" i="15"/>
  <c r="C21" i="15"/>
  <c r="D21" i="15"/>
  <c r="E21" i="15"/>
  <c r="F21" i="15"/>
  <c r="G21" i="15"/>
  <c r="H21" i="15"/>
  <c r="A22" i="15"/>
  <c r="B22" i="15"/>
  <c r="C22" i="15"/>
  <c r="D22" i="15"/>
  <c r="E22" i="15"/>
  <c r="F22" i="15"/>
  <c r="G22" i="15"/>
  <c r="H22" i="15"/>
  <c r="A23" i="15"/>
  <c r="B23" i="15"/>
  <c r="C23" i="15"/>
  <c r="D23" i="15"/>
  <c r="E23" i="15"/>
  <c r="F23" i="15"/>
  <c r="G23" i="15"/>
  <c r="H23" i="15"/>
  <c r="A24" i="15"/>
  <c r="B24" i="15"/>
  <c r="C24" i="15"/>
  <c r="D24" i="15"/>
  <c r="E24" i="15"/>
  <c r="F24" i="15"/>
  <c r="G24" i="15"/>
  <c r="H24" i="15"/>
  <c r="A25" i="15"/>
  <c r="B25" i="15"/>
  <c r="C25" i="15"/>
  <c r="D25" i="15"/>
  <c r="E25" i="15"/>
  <c r="F25" i="15"/>
  <c r="G25" i="15"/>
  <c r="H25" i="15"/>
  <c r="A26" i="15"/>
  <c r="B26" i="15"/>
  <c r="C26" i="15"/>
  <c r="D26" i="15"/>
  <c r="E26" i="15"/>
  <c r="F26" i="15"/>
  <c r="G26" i="15"/>
  <c r="H26" i="15"/>
  <c r="A27" i="15"/>
  <c r="B27" i="15"/>
  <c r="C27" i="15"/>
  <c r="D27" i="15"/>
  <c r="E27" i="15"/>
  <c r="F27" i="15"/>
  <c r="G27" i="15"/>
  <c r="H27" i="15"/>
  <c r="A28" i="15"/>
  <c r="B28" i="15"/>
  <c r="C28" i="15"/>
  <c r="D28" i="15"/>
  <c r="E28" i="15"/>
  <c r="F28" i="15"/>
  <c r="G28" i="15"/>
  <c r="H28" i="15"/>
  <c r="A29" i="15"/>
  <c r="B29" i="15"/>
  <c r="C29" i="15"/>
  <c r="D29" i="15"/>
  <c r="E29" i="15"/>
  <c r="F29" i="15"/>
  <c r="G29" i="15"/>
  <c r="H29" i="15"/>
  <c r="A30" i="15"/>
  <c r="B30" i="15"/>
  <c r="C30" i="15"/>
  <c r="D30" i="15"/>
  <c r="E30" i="15"/>
  <c r="F30" i="15"/>
  <c r="G30" i="15"/>
  <c r="H30" i="15"/>
  <c r="A31" i="15"/>
  <c r="B31" i="15"/>
  <c r="C31" i="15"/>
  <c r="D31" i="15"/>
  <c r="E31" i="15"/>
  <c r="F31" i="15"/>
  <c r="G31" i="15"/>
  <c r="H31" i="15"/>
  <c r="A8" i="15"/>
  <c r="B8" i="15"/>
  <c r="C8" i="15"/>
  <c r="D8" i="15"/>
  <c r="E8" i="15"/>
  <c r="F8" i="15"/>
  <c r="G8" i="15"/>
  <c r="H8" i="15"/>
  <c r="A9" i="15"/>
  <c r="B9" i="15"/>
  <c r="C9" i="15"/>
  <c r="D9" i="15"/>
  <c r="E9" i="15"/>
  <c r="F9" i="15"/>
  <c r="G9" i="15"/>
  <c r="H9" i="15"/>
  <c r="A10" i="15"/>
  <c r="B10" i="15"/>
  <c r="C10" i="15"/>
  <c r="D10" i="15"/>
  <c r="E10" i="15"/>
  <c r="F10" i="15"/>
  <c r="G10" i="15"/>
  <c r="H10" i="15"/>
  <c r="A11" i="15"/>
  <c r="B11" i="15"/>
  <c r="C11" i="15"/>
  <c r="D11" i="15"/>
  <c r="E11" i="15"/>
  <c r="F11" i="15"/>
  <c r="G11" i="15"/>
  <c r="H11" i="15"/>
  <c r="A35" i="24"/>
  <c r="B35" i="24"/>
  <c r="C35" i="24"/>
  <c r="D35" i="24"/>
  <c r="E35" i="24"/>
  <c r="F35" i="24"/>
  <c r="G35" i="24"/>
  <c r="H35" i="24"/>
  <c r="A24" i="24"/>
  <c r="B24" i="24"/>
  <c r="C24" i="24"/>
  <c r="D24" i="24"/>
  <c r="E24" i="24"/>
  <c r="F24" i="24"/>
  <c r="G24" i="24"/>
  <c r="H24" i="24"/>
  <c r="A25" i="24"/>
  <c r="B25" i="24"/>
  <c r="C25" i="24"/>
  <c r="D25" i="24"/>
  <c r="E25" i="24"/>
  <c r="F25" i="24"/>
  <c r="G25" i="24"/>
  <c r="H25" i="24"/>
  <c r="A26" i="24"/>
  <c r="B26" i="24"/>
  <c r="C26" i="24"/>
  <c r="D26" i="24"/>
  <c r="E26" i="24"/>
  <c r="F26" i="24"/>
  <c r="G26" i="24"/>
  <c r="H26" i="24"/>
  <c r="A27" i="24"/>
  <c r="B27" i="24"/>
  <c r="C27" i="24"/>
  <c r="D27" i="24"/>
  <c r="E27" i="24"/>
  <c r="F27" i="24"/>
  <c r="G27" i="24"/>
  <c r="H27" i="24"/>
  <c r="A28" i="24"/>
  <c r="B28" i="24"/>
  <c r="C28" i="24"/>
  <c r="D28" i="24"/>
  <c r="E28" i="24"/>
  <c r="F28" i="24"/>
  <c r="G28" i="24"/>
  <c r="H28" i="24"/>
  <c r="A29" i="24"/>
  <c r="B29" i="24"/>
  <c r="C29" i="24"/>
  <c r="D29" i="24"/>
  <c r="E29" i="24"/>
  <c r="F29" i="24"/>
  <c r="G29" i="24"/>
  <c r="H29" i="24"/>
  <c r="A30" i="24"/>
  <c r="B30" i="24"/>
  <c r="C30" i="24"/>
  <c r="D30" i="24"/>
  <c r="E30" i="24"/>
  <c r="F30" i="24"/>
  <c r="G30" i="24"/>
  <c r="H30" i="24"/>
  <c r="A15" i="24"/>
  <c r="B15" i="24"/>
  <c r="C15" i="24"/>
  <c r="D15" i="24"/>
  <c r="E15" i="24"/>
  <c r="F15" i="24"/>
  <c r="G15" i="24"/>
  <c r="H15" i="24"/>
  <c r="A16" i="24"/>
  <c r="B16" i="24"/>
  <c r="C16" i="24"/>
  <c r="D16" i="24"/>
  <c r="E16" i="24"/>
  <c r="F16" i="24"/>
  <c r="G16" i="24"/>
  <c r="H16" i="24"/>
  <c r="A17" i="24"/>
  <c r="B17" i="24"/>
  <c r="C17" i="24"/>
  <c r="D17" i="24"/>
  <c r="E17" i="24"/>
  <c r="F17" i="24"/>
  <c r="G17" i="24"/>
  <c r="H17" i="24"/>
  <c r="A18" i="24"/>
  <c r="B18" i="24"/>
  <c r="C18" i="24"/>
  <c r="D18" i="24"/>
  <c r="E18" i="24"/>
  <c r="F18" i="24"/>
  <c r="G18" i="24"/>
  <c r="H18" i="24"/>
  <c r="A19" i="24"/>
  <c r="B19" i="24"/>
  <c r="C19" i="24"/>
  <c r="D19" i="24"/>
  <c r="E19" i="24"/>
  <c r="F19" i="24"/>
  <c r="G19" i="24"/>
  <c r="H19" i="24"/>
  <c r="A8" i="24"/>
  <c r="B8" i="24"/>
  <c r="C8" i="24"/>
  <c r="D8" i="24"/>
  <c r="E8" i="24"/>
  <c r="F8" i="24"/>
  <c r="G8" i="24"/>
  <c r="H8" i="24"/>
  <c r="A9" i="24"/>
  <c r="B9" i="24"/>
  <c r="C9" i="24"/>
  <c r="D9" i="24"/>
  <c r="E9" i="24"/>
  <c r="F9" i="24"/>
  <c r="G9" i="24"/>
  <c r="H9" i="24"/>
  <c r="A10" i="24"/>
  <c r="B10" i="24"/>
  <c r="C10" i="24"/>
  <c r="D10" i="24"/>
  <c r="E10" i="24"/>
  <c r="F10" i="24"/>
  <c r="G10" i="24"/>
  <c r="H10" i="24"/>
  <c r="A8" i="14"/>
  <c r="B8" i="14"/>
  <c r="C8" i="14"/>
  <c r="D8" i="14"/>
  <c r="E8" i="14"/>
  <c r="F8" i="14"/>
  <c r="G8" i="14"/>
  <c r="H8" i="14"/>
  <c r="A9" i="14"/>
  <c r="B9" i="14"/>
  <c r="C9" i="14"/>
  <c r="D9" i="14"/>
  <c r="E9" i="14"/>
  <c r="F9" i="14"/>
  <c r="G9" i="14"/>
  <c r="H9" i="14"/>
  <c r="A10" i="14"/>
  <c r="B10" i="14"/>
  <c r="C10" i="14"/>
  <c r="D10" i="14"/>
  <c r="E10" i="14"/>
  <c r="F10" i="14"/>
  <c r="G10" i="14"/>
  <c r="H10" i="14"/>
  <c r="A37" i="13"/>
  <c r="B37" i="13"/>
  <c r="C37" i="13"/>
  <c r="D37" i="13"/>
  <c r="E37" i="13"/>
  <c r="F37" i="13"/>
  <c r="G37" i="13"/>
  <c r="H37" i="13"/>
  <c r="A27" i="13"/>
  <c r="B27" i="13"/>
  <c r="C27" i="13"/>
  <c r="D27" i="13"/>
  <c r="E27" i="13"/>
  <c r="F27" i="13"/>
  <c r="G27" i="13"/>
  <c r="H27" i="13"/>
  <c r="A28" i="13"/>
  <c r="B28" i="13"/>
  <c r="C28" i="13"/>
  <c r="D28" i="13"/>
  <c r="E28" i="13"/>
  <c r="F28" i="13"/>
  <c r="G28" i="13"/>
  <c r="H28" i="13"/>
  <c r="A29" i="13"/>
  <c r="B29" i="13"/>
  <c r="C29" i="13"/>
  <c r="D29" i="13"/>
  <c r="E29" i="13"/>
  <c r="F29" i="13"/>
  <c r="G29" i="13"/>
  <c r="H29" i="13"/>
  <c r="A30" i="13"/>
  <c r="B30" i="13"/>
  <c r="C30" i="13"/>
  <c r="D30" i="13"/>
  <c r="E30" i="13"/>
  <c r="F30" i="13"/>
  <c r="G30" i="13"/>
  <c r="H30" i="13"/>
  <c r="A31" i="13"/>
  <c r="B31" i="13"/>
  <c r="C31" i="13"/>
  <c r="D31" i="13"/>
  <c r="E31" i="13"/>
  <c r="F31" i="13"/>
  <c r="G31" i="13"/>
  <c r="H31" i="13"/>
  <c r="A32" i="13"/>
  <c r="B32" i="13"/>
  <c r="C32" i="13"/>
  <c r="D32" i="13"/>
  <c r="E32" i="13"/>
  <c r="F32" i="13"/>
  <c r="G32" i="13"/>
  <c r="H32" i="13"/>
  <c r="A16" i="13"/>
  <c r="B16" i="13"/>
  <c r="C16" i="13"/>
  <c r="D16" i="13"/>
  <c r="E16" i="13"/>
  <c r="F16" i="13"/>
  <c r="G16" i="13"/>
  <c r="H16" i="13"/>
  <c r="A17" i="13"/>
  <c r="B17" i="13"/>
  <c r="C17" i="13"/>
  <c r="D17" i="13"/>
  <c r="E17" i="13"/>
  <c r="F17" i="13"/>
  <c r="G17" i="13"/>
  <c r="H17" i="13"/>
  <c r="A18" i="13"/>
  <c r="B18" i="13"/>
  <c r="C18" i="13"/>
  <c r="D18" i="13"/>
  <c r="E18" i="13"/>
  <c r="F18" i="13"/>
  <c r="G18" i="13"/>
  <c r="H18" i="13"/>
  <c r="A19" i="13"/>
  <c r="B19" i="13"/>
  <c r="C19" i="13"/>
  <c r="D19" i="13"/>
  <c r="E19" i="13"/>
  <c r="F19" i="13"/>
  <c r="G19" i="13"/>
  <c r="H19" i="13"/>
  <c r="A20" i="13"/>
  <c r="B20" i="13"/>
  <c r="C20" i="13"/>
  <c r="D20" i="13"/>
  <c r="E20" i="13"/>
  <c r="F20" i="13"/>
  <c r="G20" i="13"/>
  <c r="H20" i="13"/>
  <c r="A21" i="13"/>
  <c r="B21" i="13"/>
  <c r="C21" i="13"/>
  <c r="D21" i="13"/>
  <c r="E21" i="13"/>
  <c r="F21" i="13"/>
  <c r="G21" i="13"/>
  <c r="H21" i="13"/>
  <c r="A22" i="13"/>
  <c r="B22" i="13"/>
  <c r="C22" i="13"/>
  <c r="D22" i="13"/>
  <c r="E22" i="13"/>
  <c r="F22" i="13"/>
  <c r="G22" i="13"/>
  <c r="H22" i="13"/>
  <c r="A8" i="13"/>
  <c r="B8" i="13"/>
  <c r="C8" i="13"/>
  <c r="D8" i="13"/>
  <c r="E8" i="13"/>
  <c r="F8" i="13"/>
  <c r="G8" i="13"/>
  <c r="H8" i="13"/>
  <c r="A9" i="13"/>
  <c r="B9" i="13"/>
  <c r="C9" i="13"/>
  <c r="D9" i="13"/>
  <c r="E9" i="13"/>
  <c r="F9" i="13"/>
  <c r="G9" i="13"/>
  <c r="H9" i="13"/>
  <c r="A10" i="13"/>
  <c r="B10" i="13"/>
  <c r="C10" i="13"/>
  <c r="D10" i="13"/>
  <c r="E10" i="13"/>
  <c r="F10" i="13"/>
  <c r="G10" i="13"/>
  <c r="H10" i="13"/>
  <c r="A11" i="13"/>
  <c r="B11" i="13"/>
  <c r="C11" i="13"/>
  <c r="D11" i="13"/>
  <c r="E11" i="13"/>
  <c r="F11" i="13"/>
  <c r="G11" i="13"/>
  <c r="H11" i="13"/>
  <c r="A39" i="12"/>
  <c r="B39" i="12"/>
  <c r="C39" i="12"/>
  <c r="D39" i="12"/>
  <c r="E39" i="12"/>
  <c r="F39" i="12"/>
  <c r="G39" i="12"/>
  <c r="H39" i="12"/>
  <c r="A40" i="12"/>
  <c r="B40" i="12"/>
  <c r="C40" i="12"/>
  <c r="D40" i="12"/>
  <c r="E40" i="12"/>
  <c r="F40" i="12"/>
  <c r="G40" i="12"/>
  <c r="H40" i="12"/>
  <c r="A41" i="12"/>
  <c r="B41" i="12"/>
  <c r="C41" i="12"/>
  <c r="D41" i="12"/>
  <c r="E41" i="12"/>
  <c r="F41" i="12"/>
  <c r="G41" i="12"/>
  <c r="H41" i="12"/>
  <c r="A42" i="12"/>
  <c r="B42" i="12"/>
  <c r="C42" i="12"/>
  <c r="D42" i="12"/>
  <c r="E42" i="12"/>
  <c r="F42" i="12"/>
  <c r="G42" i="12"/>
  <c r="H42" i="12"/>
  <c r="A43" i="12"/>
  <c r="B43" i="12"/>
  <c r="C43" i="12"/>
  <c r="D43" i="12"/>
  <c r="E43" i="12"/>
  <c r="F43" i="12"/>
  <c r="G43" i="12"/>
  <c r="H43" i="12"/>
  <c r="A44" i="12"/>
  <c r="B44" i="12"/>
  <c r="C44" i="12"/>
  <c r="D44" i="12"/>
  <c r="E44" i="12"/>
  <c r="F44" i="12"/>
  <c r="G44" i="12"/>
  <c r="H44" i="12"/>
  <c r="A45" i="12"/>
  <c r="B45" i="12"/>
  <c r="C45" i="12"/>
  <c r="D45" i="12"/>
  <c r="E45" i="12"/>
  <c r="F45" i="12"/>
  <c r="G45" i="12"/>
  <c r="H45" i="12"/>
  <c r="A46" i="12"/>
  <c r="B46" i="12"/>
  <c r="C46" i="12"/>
  <c r="D46" i="12"/>
  <c r="E46" i="12"/>
  <c r="F46" i="12"/>
  <c r="G46" i="12"/>
  <c r="H46" i="12"/>
  <c r="A47" i="12"/>
  <c r="B47" i="12"/>
  <c r="C47" i="12"/>
  <c r="D47" i="12"/>
  <c r="E47" i="12"/>
  <c r="F47" i="12"/>
  <c r="G47" i="12"/>
  <c r="H47" i="12"/>
  <c r="A48" i="12"/>
  <c r="B48" i="12"/>
  <c r="C48" i="12"/>
  <c r="D48" i="12"/>
  <c r="E48" i="12"/>
  <c r="F48" i="12"/>
  <c r="G48" i="12"/>
  <c r="H48" i="12"/>
  <c r="A25" i="12"/>
  <c r="B25" i="12"/>
  <c r="C25" i="12"/>
  <c r="D25" i="12"/>
  <c r="E25" i="12"/>
  <c r="F25" i="12"/>
  <c r="G25" i="12"/>
  <c r="H25" i="12"/>
  <c r="A26" i="12"/>
  <c r="B26" i="12"/>
  <c r="C26" i="12"/>
  <c r="D26" i="12"/>
  <c r="E26" i="12"/>
  <c r="F26" i="12"/>
  <c r="G26" i="12"/>
  <c r="H26" i="12"/>
  <c r="A27" i="12"/>
  <c r="B27" i="12"/>
  <c r="C27" i="12"/>
  <c r="D27" i="12"/>
  <c r="E27" i="12"/>
  <c r="F27" i="12"/>
  <c r="G27" i="12"/>
  <c r="H27" i="12"/>
  <c r="A28" i="12"/>
  <c r="B28" i="12"/>
  <c r="C28" i="12"/>
  <c r="D28" i="12"/>
  <c r="E28" i="12"/>
  <c r="F28" i="12"/>
  <c r="G28" i="12"/>
  <c r="H28" i="12"/>
  <c r="A29" i="12"/>
  <c r="B29" i="12"/>
  <c r="C29" i="12"/>
  <c r="D29" i="12"/>
  <c r="E29" i="12"/>
  <c r="F29" i="12"/>
  <c r="G29" i="12"/>
  <c r="H29" i="12"/>
  <c r="A30" i="12"/>
  <c r="B30" i="12"/>
  <c r="C30" i="12"/>
  <c r="D30" i="12"/>
  <c r="E30" i="12"/>
  <c r="F30" i="12"/>
  <c r="G30" i="12"/>
  <c r="H30" i="12"/>
  <c r="A31" i="12"/>
  <c r="B31" i="12"/>
  <c r="C31" i="12"/>
  <c r="D31" i="12"/>
  <c r="E31" i="12"/>
  <c r="F31" i="12"/>
  <c r="G31" i="12"/>
  <c r="H31" i="12"/>
  <c r="A32" i="12"/>
  <c r="B32" i="12"/>
  <c r="C32" i="12"/>
  <c r="D32" i="12"/>
  <c r="E32" i="12"/>
  <c r="F32" i="12"/>
  <c r="G32" i="12"/>
  <c r="H32" i="12"/>
  <c r="A33" i="12"/>
  <c r="B33" i="12"/>
  <c r="C33" i="12"/>
  <c r="D33" i="12"/>
  <c r="E33" i="12"/>
  <c r="F33" i="12"/>
  <c r="G33" i="12"/>
  <c r="H33" i="12"/>
  <c r="A34" i="12"/>
  <c r="B34" i="12"/>
  <c r="C34" i="12"/>
  <c r="D34" i="12"/>
  <c r="E34" i="12"/>
  <c r="F34" i="12"/>
  <c r="G34" i="12"/>
  <c r="H34" i="12"/>
  <c r="A16" i="12"/>
  <c r="B16" i="12"/>
  <c r="C16" i="12"/>
  <c r="D16" i="12"/>
  <c r="E16" i="12"/>
  <c r="F16" i="12"/>
  <c r="G16" i="12"/>
  <c r="H16" i="12"/>
  <c r="A17" i="12"/>
  <c r="B17" i="12"/>
  <c r="C17" i="12"/>
  <c r="D17" i="12"/>
  <c r="E17" i="12"/>
  <c r="F17" i="12"/>
  <c r="G17" i="12"/>
  <c r="H17" i="12"/>
  <c r="A18" i="12"/>
  <c r="B18" i="12"/>
  <c r="C18" i="12"/>
  <c r="D18" i="12"/>
  <c r="E18" i="12"/>
  <c r="F18" i="12"/>
  <c r="G18" i="12"/>
  <c r="H18" i="12"/>
  <c r="A19" i="12"/>
  <c r="B19" i="12"/>
  <c r="C19" i="12"/>
  <c r="D19" i="12"/>
  <c r="E19" i="12"/>
  <c r="F19" i="12"/>
  <c r="G19" i="12"/>
  <c r="H19" i="12"/>
  <c r="A20" i="12"/>
  <c r="B20" i="12"/>
  <c r="C20" i="12"/>
  <c r="D20" i="12"/>
  <c r="E20" i="12"/>
  <c r="F20" i="12"/>
  <c r="G20" i="12"/>
  <c r="H20" i="12"/>
  <c r="A8" i="12"/>
  <c r="B8" i="12"/>
  <c r="C8" i="12"/>
  <c r="D8" i="12"/>
  <c r="E8" i="12"/>
  <c r="F8" i="12"/>
  <c r="G8" i="12"/>
  <c r="H8" i="12"/>
  <c r="A9" i="12"/>
  <c r="B9" i="12"/>
  <c r="C9" i="12"/>
  <c r="D9" i="12"/>
  <c r="E9" i="12"/>
  <c r="F9" i="12"/>
  <c r="G9" i="12"/>
  <c r="H9" i="12"/>
  <c r="A10" i="12"/>
  <c r="B10" i="12"/>
  <c r="C10" i="12"/>
  <c r="D10" i="12"/>
  <c r="E10" i="12"/>
  <c r="F10" i="12"/>
  <c r="G10" i="12"/>
  <c r="H10" i="12"/>
  <c r="A11" i="12"/>
  <c r="B11" i="12"/>
  <c r="C11" i="12"/>
  <c r="D11" i="12"/>
  <c r="E11" i="12"/>
  <c r="F11" i="12"/>
  <c r="G11" i="12"/>
  <c r="H11" i="12"/>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33" i="11"/>
  <c r="B33" i="11"/>
  <c r="C33" i="11"/>
  <c r="D33" i="11"/>
  <c r="E33" i="11"/>
  <c r="F33" i="11"/>
  <c r="G33" i="11"/>
  <c r="H33"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18" i="11"/>
  <c r="B18" i="11"/>
  <c r="C18" i="11"/>
  <c r="D18" i="11"/>
  <c r="E18" i="11"/>
  <c r="F18" i="11"/>
  <c r="G18" i="11"/>
  <c r="H18" i="11"/>
  <c r="A19" i="11"/>
  <c r="B19" i="11"/>
  <c r="C19" i="11"/>
  <c r="D19" i="11"/>
  <c r="E19" i="11"/>
  <c r="F19" i="11"/>
  <c r="G19" i="11"/>
  <c r="H19" i="11"/>
  <c r="A20" i="11"/>
  <c r="B20" i="11"/>
  <c r="C20" i="11"/>
  <c r="D20" i="11"/>
  <c r="E20" i="11"/>
  <c r="F20" i="11"/>
  <c r="G20" i="11"/>
  <c r="H20" i="11"/>
  <c r="A21" i="11"/>
  <c r="B21" i="11"/>
  <c r="C21" i="11"/>
  <c r="D21" i="11"/>
  <c r="E21" i="11"/>
  <c r="F21" i="11"/>
  <c r="G21" i="11"/>
  <c r="H21" i="11"/>
  <c r="A22" i="11"/>
  <c r="B22" i="11"/>
  <c r="C22" i="11"/>
  <c r="D22" i="11"/>
  <c r="E22" i="11"/>
  <c r="F22" i="11"/>
  <c r="G22" i="11"/>
  <c r="H22" i="11"/>
  <c r="A23" i="11"/>
  <c r="B23" i="11"/>
  <c r="C23" i="11"/>
  <c r="D23" i="11"/>
  <c r="E23" i="11"/>
  <c r="F23" i="11"/>
  <c r="G23" i="11"/>
  <c r="H23" i="11"/>
  <c r="A24" i="11"/>
  <c r="B24" i="11"/>
  <c r="C24" i="11"/>
  <c r="D24" i="11"/>
  <c r="E24" i="11"/>
  <c r="F24" i="11"/>
  <c r="G24" i="11"/>
  <c r="H24" i="11"/>
  <c r="A25" i="11"/>
  <c r="B25" i="11"/>
  <c r="C25" i="11"/>
  <c r="D25" i="11"/>
  <c r="E25" i="11"/>
  <c r="F25" i="11"/>
  <c r="G25" i="11"/>
  <c r="H25" i="11"/>
  <c r="A26" i="11"/>
  <c r="B26" i="11"/>
  <c r="C26" i="11"/>
  <c r="D26" i="11"/>
  <c r="E26" i="11"/>
  <c r="F26" i="11"/>
  <c r="G26" i="11"/>
  <c r="H26" i="11"/>
  <c r="A27" i="11"/>
  <c r="B27" i="11"/>
  <c r="C27" i="11"/>
  <c r="D27" i="11"/>
  <c r="E27" i="11"/>
  <c r="F27" i="11"/>
  <c r="G27" i="11"/>
  <c r="H27" i="11"/>
  <c r="A28" i="11"/>
  <c r="B28" i="11"/>
  <c r="C28" i="11"/>
  <c r="D28" i="11"/>
  <c r="E28" i="11"/>
  <c r="F28" i="11"/>
  <c r="G28" i="11"/>
  <c r="H28" i="11"/>
  <c r="A8" i="11"/>
  <c r="B8" i="11"/>
  <c r="C8" i="11"/>
  <c r="D8" i="11"/>
  <c r="E8" i="11"/>
  <c r="F8" i="11"/>
  <c r="G8" i="11"/>
  <c r="H8" i="11"/>
  <c r="A9" i="11"/>
  <c r="B9" i="11"/>
  <c r="C9" i="11"/>
  <c r="D9" i="11"/>
  <c r="E9" i="11"/>
  <c r="F9" i="11"/>
  <c r="G9" i="11"/>
  <c r="H9" i="11"/>
  <c r="A10" i="11"/>
  <c r="B10" i="11"/>
  <c r="C10" i="11"/>
  <c r="D10" i="11"/>
  <c r="E10" i="11"/>
  <c r="F10" i="11"/>
  <c r="G10" i="11"/>
  <c r="H10" i="11"/>
  <c r="A11" i="11"/>
  <c r="B11" i="11"/>
  <c r="C11" i="11"/>
  <c r="D11" i="11"/>
  <c r="E11" i="11"/>
  <c r="F11" i="11"/>
  <c r="G11" i="11"/>
  <c r="H11" i="11"/>
  <c r="A12" i="11"/>
  <c r="B12" i="11"/>
  <c r="C12" i="11"/>
  <c r="D12" i="11"/>
  <c r="E12" i="11"/>
  <c r="F12" i="11"/>
  <c r="G12" i="11"/>
  <c r="H12" i="11"/>
  <c r="A13" i="11"/>
  <c r="B13" i="11"/>
  <c r="C13" i="11"/>
  <c r="D13" i="11"/>
  <c r="E13" i="11"/>
  <c r="F13" i="11"/>
  <c r="G13" i="11"/>
  <c r="H13" i="11"/>
  <c r="A31" i="17"/>
  <c r="B31" i="17"/>
  <c r="C31" i="17"/>
  <c r="D31" i="17"/>
  <c r="E31" i="17"/>
  <c r="F31" i="17"/>
  <c r="G31" i="17"/>
  <c r="H31" i="17"/>
  <c r="A32" i="17"/>
  <c r="B32" i="17"/>
  <c r="C32" i="17"/>
  <c r="D32" i="17"/>
  <c r="E32" i="17"/>
  <c r="F32" i="17"/>
  <c r="G32" i="17"/>
  <c r="H32" i="17"/>
  <c r="A21" i="17"/>
  <c r="B21" i="17"/>
  <c r="C21" i="17"/>
  <c r="D21" i="17"/>
  <c r="E21" i="17"/>
  <c r="F21" i="17"/>
  <c r="G21" i="17"/>
  <c r="H21" i="17"/>
  <c r="A22" i="17"/>
  <c r="B22" i="17"/>
  <c r="C22" i="17"/>
  <c r="D22" i="17"/>
  <c r="E22" i="17"/>
  <c r="F22" i="17"/>
  <c r="G22" i="17"/>
  <c r="H22" i="17"/>
  <c r="A23" i="17"/>
  <c r="B23" i="17"/>
  <c r="C23" i="17"/>
  <c r="D23" i="17"/>
  <c r="E23" i="17"/>
  <c r="F23" i="17"/>
  <c r="G23" i="17"/>
  <c r="H23" i="17"/>
  <c r="A24" i="17"/>
  <c r="B24" i="17"/>
  <c r="C24" i="17"/>
  <c r="D24" i="17"/>
  <c r="E24" i="17"/>
  <c r="F24" i="17"/>
  <c r="G24" i="17"/>
  <c r="H24" i="17"/>
  <c r="A25" i="17"/>
  <c r="B25" i="17"/>
  <c r="C25" i="17"/>
  <c r="D25" i="17"/>
  <c r="E25" i="17"/>
  <c r="F25" i="17"/>
  <c r="G25" i="17"/>
  <c r="H25" i="17"/>
  <c r="A26" i="17"/>
  <c r="B26" i="17"/>
  <c r="C26" i="17"/>
  <c r="D26" i="17"/>
  <c r="E26" i="17"/>
  <c r="F26" i="17"/>
  <c r="G26" i="17"/>
  <c r="H26" i="17"/>
  <c r="A8" i="17"/>
  <c r="B8" i="17"/>
  <c r="C8" i="17"/>
  <c r="D8" i="17"/>
  <c r="E8" i="17"/>
  <c r="F8" i="17"/>
  <c r="G8" i="17"/>
  <c r="H8" i="17"/>
  <c r="A9" i="17"/>
  <c r="B9" i="17"/>
  <c r="C9" i="17"/>
  <c r="D9" i="17"/>
  <c r="E9" i="17"/>
  <c r="F9" i="17"/>
  <c r="G9" i="17"/>
  <c r="H9" i="17"/>
  <c r="A10" i="17"/>
  <c r="B10" i="17"/>
  <c r="C10" i="17"/>
  <c r="D10" i="17"/>
  <c r="E10" i="17"/>
  <c r="F10" i="17"/>
  <c r="G10" i="17"/>
  <c r="H10" i="17"/>
  <c r="A21" i="23"/>
  <c r="B21" i="23"/>
  <c r="C21" i="23"/>
  <c r="D21" i="23"/>
  <c r="E21" i="23"/>
  <c r="F21" i="23"/>
  <c r="G21" i="23"/>
  <c r="H21" i="23"/>
  <c r="A22" i="23"/>
  <c r="B22" i="23"/>
  <c r="C22" i="23"/>
  <c r="D22" i="23"/>
  <c r="E22" i="23"/>
  <c r="F22" i="23"/>
  <c r="G22" i="23"/>
  <c r="H22" i="23"/>
  <c r="A23" i="23"/>
  <c r="B23" i="23"/>
  <c r="C23" i="23"/>
  <c r="D23" i="23"/>
  <c r="E23" i="23"/>
  <c r="F23" i="23"/>
  <c r="G23" i="23"/>
  <c r="H23" i="23"/>
  <c r="A14" i="23"/>
  <c r="B14" i="23"/>
  <c r="C14" i="23"/>
  <c r="D14" i="23"/>
  <c r="E14" i="23"/>
  <c r="F14" i="23"/>
  <c r="G14" i="23"/>
  <c r="H14" i="23"/>
  <c r="A15" i="23"/>
  <c r="B15" i="23"/>
  <c r="C15" i="23"/>
  <c r="D15" i="23"/>
  <c r="E15" i="23"/>
  <c r="F15" i="23"/>
  <c r="G15" i="23"/>
  <c r="H15" i="23"/>
  <c r="A16" i="23"/>
  <c r="B16" i="23"/>
  <c r="C16" i="23"/>
  <c r="D16" i="23"/>
  <c r="E16" i="23"/>
  <c r="F16" i="23"/>
  <c r="G16" i="23"/>
  <c r="H16" i="23"/>
  <c r="A8" i="23"/>
  <c r="B8" i="23"/>
  <c r="C8" i="23"/>
  <c r="D8" i="23"/>
  <c r="E8" i="23"/>
  <c r="F8" i="23"/>
  <c r="G8" i="23"/>
  <c r="H8" i="23"/>
  <c r="A9" i="23"/>
  <c r="B9" i="23"/>
  <c r="C9" i="23"/>
  <c r="D9" i="23"/>
  <c r="E9" i="23"/>
  <c r="F9" i="23"/>
  <c r="G9" i="23"/>
  <c r="H9" i="23"/>
  <c r="A35" i="9"/>
  <c r="B35" i="9"/>
  <c r="C35" i="9"/>
  <c r="D35" i="9"/>
  <c r="E35" i="9"/>
  <c r="F35" i="9"/>
  <c r="G35" i="9"/>
  <c r="H35" i="9"/>
  <c r="A25" i="9"/>
  <c r="B25" i="9"/>
  <c r="C25" i="9"/>
  <c r="D25" i="9"/>
  <c r="E25" i="9"/>
  <c r="F25" i="9"/>
  <c r="G25" i="9"/>
  <c r="H25" i="9"/>
  <c r="A26" i="9"/>
  <c r="B26" i="9"/>
  <c r="C26" i="9"/>
  <c r="D26" i="9"/>
  <c r="E26" i="9"/>
  <c r="F26" i="9"/>
  <c r="G26" i="9"/>
  <c r="H26" i="9"/>
  <c r="A27" i="9"/>
  <c r="B27" i="9"/>
  <c r="C27" i="9"/>
  <c r="D27" i="9"/>
  <c r="E27" i="9"/>
  <c r="F27" i="9"/>
  <c r="G27" i="9"/>
  <c r="H27" i="9"/>
  <c r="A28" i="9"/>
  <c r="B28" i="9"/>
  <c r="C28" i="9"/>
  <c r="D28" i="9"/>
  <c r="E28" i="9"/>
  <c r="F28" i="9"/>
  <c r="G28" i="9"/>
  <c r="H28" i="9"/>
  <c r="A29" i="9"/>
  <c r="B29" i="9"/>
  <c r="C29" i="9"/>
  <c r="D29" i="9"/>
  <c r="E29" i="9"/>
  <c r="F29" i="9"/>
  <c r="G29" i="9"/>
  <c r="H29" i="9"/>
  <c r="A30" i="9"/>
  <c r="B30" i="9"/>
  <c r="C30" i="9"/>
  <c r="D30" i="9"/>
  <c r="E30" i="9"/>
  <c r="F30" i="9"/>
  <c r="G30" i="9"/>
  <c r="H30" i="9"/>
  <c r="A15" i="9"/>
  <c r="B15" i="9"/>
  <c r="C15" i="9"/>
  <c r="D15" i="9"/>
  <c r="E15" i="9"/>
  <c r="F15" i="9"/>
  <c r="G15" i="9"/>
  <c r="H15" i="9"/>
  <c r="A16" i="9"/>
  <c r="B16" i="9"/>
  <c r="C16" i="9"/>
  <c r="D16" i="9"/>
  <c r="E16" i="9"/>
  <c r="F16" i="9"/>
  <c r="G16" i="9"/>
  <c r="H16" i="9"/>
  <c r="A17" i="9"/>
  <c r="B17" i="9"/>
  <c r="C17" i="9"/>
  <c r="D17" i="9"/>
  <c r="E17" i="9"/>
  <c r="F17" i="9"/>
  <c r="G17" i="9"/>
  <c r="H17" i="9"/>
  <c r="A18" i="9"/>
  <c r="B18" i="9"/>
  <c r="C18" i="9"/>
  <c r="D18" i="9"/>
  <c r="E18" i="9"/>
  <c r="F18" i="9"/>
  <c r="G18" i="9"/>
  <c r="H18" i="9"/>
  <c r="A19" i="9"/>
  <c r="B19" i="9"/>
  <c r="C19" i="9"/>
  <c r="D19" i="9"/>
  <c r="E19" i="9"/>
  <c r="F19" i="9"/>
  <c r="G19" i="9"/>
  <c r="H19" i="9"/>
  <c r="A20" i="9"/>
  <c r="B20" i="9"/>
  <c r="C20" i="9"/>
  <c r="D20" i="9"/>
  <c r="E20" i="9"/>
  <c r="F20" i="9"/>
  <c r="G20" i="9"/>
  <c r="H20" i="9"/>
  <c r="A8" i="9"/>
  <c r="B8" i="9"/>
  <c r="C8" i="9"/>
  <c r="D8" i="9"/>
  <c r="E8" i="9"/>
  <c r="F8" i="9"/>
  <c r="G8" i="9"/>
  <c r="H8" i="9"/>
  <c r="A9" i="9"/>
  <c r="B9" i="9"/>
  <c r="C9" i="9"/>
  <c r="D9" i="9"/>
  <c r="E9" i="9"/>
  <c r="F9" i="9"/>
  <c r="G9" i="9"/>
  <c r="H9" i="9"/>
  <c r="A10" i="9"/>
  <c r="B10" i="9"/>
  <c r="C10" i="9"/>
  <c r="D10" i="9"/>
  <c r="E10" i="9"/>
  <c r="F10" i="9"/>
  <c r="G10" i="9"/>
  <c r="H10" i="9"/>
  <c r="A23" i="8"/>
  <c r="B23" i="8"/>
  <c r="C23" i="8"/>
  <c r="D23" i="8"/>
  <c r="E23" i="8"/>
  <c r="F23" i="8"/>
  <c r="G23" i="8"/>
  <c r="H23" i="8"/>
  <c r="A24" i="8"/>
  <c r="B24" i="8"/>
  <c r="C24" i="8"/>
  <c r="D24" i="8"/>
  <c r="E24" i="8"/>
  <c r="F24" i="8"/>
  <c r="G24" i="8"/>
  <c r="H24" i="8"/>
  <c r="A25" i="8"/>
  <c r="B25" i="8"/>
  <c r="C25" i="8"/>
  <c r="D25" i="8"/>
  <c r="E25" i="8"/>
  <c r="F25" i="8"/>
  <c r="G25" i="8"/>
  <c r="H25" i="8"/>
  <c r="A26" i="8"/>
  <c r="B26" i="8"/>
  <c r="C26" i="8"/>
  <c r="D26" i="8"/>
  <c r="E26" i="8"/>
  <c r="F26" i="8"/>
  <c r="G26" i="8"/>
  <c r="H26" i="8"/>
  <c r="A15" i="8"/>
  <c r="B15" i="8"/>
  <c r="C15" i="8"/>
  <c r="D15" i="8"/>
  <c r="E15" i="8"/>
  <c r="F15" i="8"/>
  <c r="G15" i="8"/>
  <c r="H15" i="8"/>
  <c r="A16" i="8"/>
  <c r="B16" i="8"/>
  <c r="C16" i="8"/>
  <c r="D16" i="8"/>
  <c r="E16" i="8"/>
  <c r="F16" i="8"/>
  <c r="G16" i="8"/>
  <c r="H16" i="8"/>
  <c r="A17" i="8"/>
  <c r="B17" i="8"/>
  <c r="C17" i="8"/>
  <c r="D17" i="8"/>
  <c r="E17" i="8"/>
  <c r="F17" i="8"/>
  <c r="G17" i="8"/>
  <c r="H17" i="8"/>
  <c r="A18" i="8"/>
  <c r="B18" i="8"/>
  <c r="C18" i="8"/>
  <c r="D18" i="8"/>
  <c r="E18" i="8"/>
  <c r="F18" i="8"/>
  <c r="G18" i="8"/>
  <c r="H18" i="8"/>
  <c r="B14" i="8"/>
  <c r="C14" i="8"/>
  <c r="D14" i="8"/>
  <c r="E14" i="8"/>
  <c r="F14" i="8"/>
  <c r="G14" i="8"/>
  <c r="H14" i="8"/>
  <c r="A8" i="8"/>
  <c r="B8" i="8"/>
  <c r="C8" i="8"/>
  <c r="D8" i="8"/>
  <c r="E8" i="8"/>
  <c r="F8" i="8"/>
  <c r="G8" i="8"/>
  <c r="H8" i="8"/>
  <c r="A9" i="8"/>
  <c r="B9" i="8"/>
  <c r="C9" i="8"/>
  <c r="D9" i="8"/>
  <c r="E9" i="8"/>
  <c r="F9" i="8"/>
  <c r="G9" i="8"/>
  <c r="H9" i="8"/>
  <c r="A10" i="8"/>
  <c r="B10" i="8"/>
  <c r="C10" i="8"/>
  <c r="D10" i="8"/>
  <c r="E10" i="8"/>
  <c r="F10" i="8"/>
  <c r="G10" i="8"/>
  <c r="H10" i="8"/>
  <c r="A18" i="10"/>
  <c r="B18" i="10"/>
  <c r="C18" i="10"/>
  <c r="D18" i="10"/>
  <c r="E18" i="10"/>
  <c r="F18" i="10"/>
  <c r="G18" i="10"/>
  <c r="H18" i="10"/>
  <c r="A19" i="10"/>
  <c r="B19" i="10"/>
  <c r="C19" i="10"/>
  <c r="D19" i="10"/>
  <c r="E19" i="10"/>
  <c r="F19" i="10"/>
  <c r="G19" i="10"/>
  <c r="H19" i="10"/>
  <c r="A20" i="10"/>
  <c r="B20" i="10"/>
  <c r="C20" i="10"/>
  <c r="D20" i="10"/>
  <c r="E20" i="10"/>
  <c r="F20" i="10"/>
  <c r="G20" i="10"/>
  <c r="H20" i="10"/>
  <c r="A21" i="10"/>
  <c r="B21" i="10"/>
  <c r="C21" i="10"/>
  <c r="D21" i="10"/>
  <c r="E21" i="10"/>
  <c r="F21" i="10"/>
  <c r="G21" i="10"/>
  <c r="H21" i="10"/>
  <c r="A22" i="10"/>
  <c r="B22" i="10"/>
  <c r="C22" i="10"/>
  <c r="D22" i="10"/>
  <c r="E22" i="10"/>
  <c r="F22" i="10"/>
  <c r="G22" i="10"/>
  <c r="H22" i="10"/>
  <c r="A23" i="10"/>
  <c r="B23" i="10"/>
  <c r="C23" i="10"/>
  <c r="D23" i="10"/>
  <c r="E23" i="10"/>
  <c r="F23" i="10"/>
  <c r="G23" i="10"/>
  <c r="H23" i="10"/>
  <c r="A24" i="10"/>
  <c r="B24" i="10"/>
  <c r="C24" i="10"/>
  <c r="D24" i="10"/>
  <c r="E24" i="10"/>
  <c r="F24" i="10"/>
  <c r="G24" i="10"/>
  <c r="H24" i="10"/>
  <c r="A25" i="10"/>
  <c r="B25" i="10"/>
  <c r="C25" i="10"/>
  <c r="D25" i="10"/>
  <c r="E25" i="10"/>
  <c r="F25" i="10"/>
  <c r="G25" i="10"/>
  <c r="H25" i="10"/>
  <c r="A26" i="10"/>
  <c r="B26" i="10"/>
  <c r="C26" i="10"/>
  <c r="D26" i="10"/>
  <c r="E26" i="10"/>
  <c r="F26" i="10"/>
  <c r="G26" i="10"/>
  <c r="H26" i="10"/>
  <c r="A8" i="10"/>
  <c r="B8" i="10"/>
  <c r="C8" i="10"/>
  <c r="D8" i="10"/>
  <c r="E8" i="10"/>
  <c r="F8" i="10"/>
  <c r="G8" i="10"/>
  <c r="H8" i="10"/>
  <c r="A9" i="10"/>
  <c r="B9" i="10"/>
  <c r="C9" i="10"/>
  <c r="D9" i="10"/>
  <c r="E9" i="10"/>
  <c r="F9" i="10"/>
  <c r="G9" i="10"/>
  <c r="H9" i="10"/>
  <c r="A10" i="10"/>
  <c r="B10" i="10"/>
  <c r="C10" i="10"/>
  <c r="D10" i="10"/>
  <c r="E10" i="10"/>
  <c r="F10" i="10"/>
  <c r="G10" i="10"/>
  <c r="H10" i="10"/>
  <c r="A11" i="10"/>
  <c r="B11" i="10"/>
  <c r="C11" i="10"/>
  <c r="D11" i="10"/>
  <c r="E11" i="10"/>
  <c r="F11" i="10"/>
  <c r="G11" i="10"/>
  <c r="H11" i="10"/>
  <c r="A12" i="10"/>
  <c r="B12" i="10"/>
  <c r="C12" i="10"/>
  <c r="D12" i="10"/>
  <c r="E12" i="10"/>
  <c r="F12" i="10"/>
  <c r="G12" i="10"/>
  <c r="H12" i="10"/>
  <c r="A13" i="10"/>
  <c r="B13" i="10"/>
  <c r="C13" i="10"/>
  <c r="D13" i="10"/>
  <c r="E13" i="10"/>
  <c r="F13" i="10"/>
  <c r="G13" i="10"/>
  <c r="H13" i="10"/>
  <c r="A28" i="16"/>
  <c r="B28" i="16"/>
  <c r="C28" i="16"/>
  <c r="D28" i="16"/>
  <c r="E28" i="16"/>
  <c r="F28" i="16"/>
  <c r="G28" i="16"/>
  <c r="H28" i="16"/>
  <c r="A29" i="16"/>
  <c r="B29" i="16"/>
  <c r="C29" i="16"/>
  <c r="D29" i="16"/>
  <c r="E29" i="16"/>
  <c r="F29" i="16"/>
  <c r="G29" i="16"/>
  <c r="H29" i="16"/>
  <c r="A30" i="16"/>
  <c r="B30" i="16"/>
  <c r="C30" i="16"/>
  <c r="D30" i="16"/>
  <c r="E30" i="16"/>
  <c r="F30" i="16"/>
  <c r="G30" i="16"/>
  <c r="H30" i="16"/>
  <c r="A31" i="16"/>
  <c r="B31" i="16"/>
  <c r="C31" i="16"/>
  <c r="D31" i="16"/>
  <c r="E31" i="16"/>
  <c r="F31" i="16"/>
  <c r="G31" i="16"/>
  <c r="H31" i="16"/>
  <c r="A32" i="16"/>
  <c r="B32" i="16"/>
  <c r="C32" i="16"/>
  <c r="D32" i="16"/>
  <c r="E32" i="16"/>
  <c r="F32" i="16"/>
  <c r="G32" i="16"/>
  <c r="H32" i="16"/>
  <c r="A33" i="16"/>
  <c r="B33" i="16"/>
  <c r="C33" i="16"/>
  <c r="D33" i="16"/>
  <c r="E33" i="16"/>
  <c r="F33" i="16"/>
  <c r="G33" i="16"/>
  <c r="H33" i="16"/>
  <c r="A34" i="16"/>
  <c r="B34" i="16"/>
  <c r="C34" i="16"/>
  <c r="D34" i="16"/>
  <c r="E34" i="16"/>
  <c r="F34" i="16"/>
  <c r="G34" i="16"/>
  <c r="H34" i="16"/>
  <c r="A35" i="16"/>
  <c r="B35" i="16"/>
  <c r="C35" i="16"/>
  <c r="D35" i="16"/>
  <c r="E35" i="16"/>
  <c r="F35" i="16"/>
  <c r="G35" i="16"/>
  <c r="H35" i="16"/>
  <c r="A36" i="16"/>
  <c r="B36" i="16"/>
  <c r="C36" i="16"/>
  <c r="D36" i="16"/>
  <c r="E36" i="16"/>
  <c r="F36" i="16"/>
  <c r="G36" i="16"/>
  <c r="H36" i="16"/>
  <c r="A8" i="16"/>
  <c r="B8" i="16"/>
  <c r="C8" i="16"/>
  <c r="D8" i="16"/>
  <c r="E8" i="16"/>
  <c r="F8" i="16"/>
  <c r="G8" i="16"/>
  <c r="H8" i="16"/>
  <c r="A9" i="16"/>
  <c r="B9" i="16"/>
  <c r="C9" i="16"/>
  <c r="D9" i="16"/>
  <c r="E9" i="16"/>
  <c r="F9" i="16"/>
  <c r="G9" i="16"/>
  <c r="H9" i="16"/>
  <c r="A10" i="16"/>
  <c r="B10" i="16"/>
  <c r="C10" i="16"/>
  <c r="D10" i="16"/>
  <c r="E10" i="16"/>
  <c r="G10" i="16"/>
  <c r="H10" i="16"/>
  <c r="A11" i="16"/>
  <c r="B11" i="16"/>
  <c r="C11" i="16"/>
  <c r="D11" i="16"/>
  <c r="E11" i="16"/>
  <c r="F11" i="16"/>
  <c r="G11" i="16"/>
  <c r="H11" i="16"/>
  <c r="A12" i="16"/>
  <c r="B12" i="16"/>
  <c r="C12" i="16"/>
  <c r="D12" i="16"/>
  <c r="E12" i="16"/>
  <c r="F12" i="16"/>
  <c r="G12" i="16"/>
  <c r="H12" i="16"/>
  <c r="A13" i="16"/>
  <c r="B13" i="16"/>
  <c r="C13" i="16"/>
  <c r="D13" i="16"/>
  <c r="E13" i="16"/>
  <c r="F13" i="16"/>
  <c r="G13" i="16"/>
  <c r="H13" i="16"/>
  <c r="A14" i="16"/>
  <c r="B14" i="16"/>
  <c r="C14" i="16"/>
  <c r="D14" i="16"/>
  <c r="E14" i="16"/>
  <c r="F14" i="16"/>
  <c r="G14" i="16"/>
  <c r="H14" i="16"/>
  <c r="A15" i="16"/>
  <c r="B15" i="16"/>
  <c r="C15" i="16"/>
  <c r="D15" i="16"/>
  <c r="E15" i="16"/>
  <c r="F15" i="16"/>
  <c r="G15" i="16"/>
  <c r="H15" i="16"/>
  <c r="A6" i="33" l="1"/>
  <c r="B6" i="33"/>
  <c r="C6" i="33"/>
  <c r="D6" i="33"/>
  <c r="F6" i="33"/>
  <c r="G6" i="33"/>
  <c r="A7" i="33"/>
  <c r="B7" i="33"/>
  <c r="C7" i="33"/>
  <c r="D7" i="33"/>
  <c r="F7" i="33"/>
  <c r="G7" i="33"/>
  <c r="A8" i="33"/>
  <c r="B8" i="33"/>
  <c r="C8" i="33"/>
  <c r="D8" i="33"/>
  <c r="F8" i="33"/>
  <c r="G8" i="33"/>
  <c r="A9" i="33"/>
  <c r="B9" i="33"/>
  <c r="C9" i="33"/>
  <c r="D9" i="33"/>
  <c r="F9" i="33"/>
  <c r="G9" i="33"/>
  <c r="A10" i="33"/>
  <c r="B10" i="33"/>
  <c r="C10" i="33"/>
  <c r="D10" i="33"/>
  <c r="F10" i="33"/>
  <c r="G10" i="33"/>
  <c r="A11" i="33"/>
  <c r="B11" i="33"/>
  <c r="C11" i="33"/>
  <c r="D11" i="33"/>
  <c r="F11" i="33"/>
  <c r="G11" i="33"/>
  <c r="A12" i="33"/>
  <c r="B12" i="33"/>
  <c r="C12" i="33"/>
  <c r="D12" i="33"/>
  <c r="F12" i="33"/>
  <c r="G12" i="33"/>
  <c r="A13" i="33"/>
  <c r="B13" i="33"/>
  <c r="C13" i="33"/>
  <c r="D13" i="33"/>
  <c r="F13" i="33"/>
  <c r="G13" i="33"/>
  <c r="A14" i="33"/>
  <c r="B14" i="33"/>
  <c r="C14" i="33"/>
  <c r="D14" i="33"/>
  <c r="F14" i="33"/>
  <c r="G14" i="33"/>
  <c r="A15" i="33"/>
  <c r="B15" i="33"/>
  <c r="C15" i="33"/>
  <c r="D15" i="33"/>
  <c r="F15" i="33"/>
  <c r="G15" i="33"/>
  <c r="A16" i="33"/>
  <c r="B16" i="33"/>
  <c r="C16" i="33"/>
  <c r="D16" i="33"/>
  <c r="F16" i="33"/>
  <c r="G16" i="33"/>
  <c r="A98" i="30" l="1"/>
  <c r="B98" i="30"/>
  <c r="C98" i="30"/>
  <c r="A95" i="30"/>
  <c r="B95" i="30"/>
  <c r="C95" i="30"/>
  <c r="A96" i="30"/>
  <c r="B96" i="30"/>
  <c r="C96" i="30"/>
  <c r="A97" i="30"/>
  <c r="B97" i="30"/>
  <c r="C97" i="30"/>
  <c r="A94" i="30"/>
  <c r="B94" i="30"/>
  <c r="C94" i="30"/>
  <c r="A65" i="30" l="1"/>
  <c r="B65" i="30"/>
  <c r="C65" i="30"/>
  <c r="A60" i="30" l="1"/>
  <c r="B60" i="30"/>
  <c r="C60" i="30"/>
  <c r="A20" i="28" l="1"/>
  <c r="B20" i="28"/>
  <c r="C20" i="28"/>
  <c r="A21" i="28"/>
  <c r="B21" i="28"/>
  <c r="C21" i="28"/>
  <c r="B19" i="28"/>
  <c r="C19" i="28"/>
  <c r="A19" i="28"/>
  <c r="A31" i="30"/>
  <c r="B31" i="30"/>
  <c r="C31" i="30"/>
  <c r="A32" i="30"/>
  <c r="B32" i="30"/>
  <c r="C32" i="30"/>
  <c r="A33" i="30"/>
  <c r="B33" i="30"/>
  <c r="C33" i="30"/>
  <c r="A34" i="30"/>
  <c r="B34" i="30"/>
  <c r="C34" i="30"/>
  <c r="A35" i="30"/>
  <c r="B35" i="30"/>
  <c r="C35" i="30"/>
  <c r="A36" i="30"/>
  <c r="B36" i="30"/>
  <c r="C36" i="30"/>
  <c r="A37" i="30"/>
  <c r="B37" i="30"/>
  <c r="C37" i="30"/>
  <c r="A57" i="31"/>
  <c r="B57" i="31"/>
  <c r="C57" i="31"/>
  <c r="D57" i="31"/>
  <c r="E57" i="31"/>
  <c r="F57" i="31"/>
  <c r="G57" i="31"/>
  <c r="H57" i="31"/>
  <c r="A56" i="31"/>
  <c r="B56" i="31"/>
  <c r="C56" i="31"/>
  <c r="D56" i="31"/>
  <c r="E56" i="31"/>
  <c r="F56" i="31"/>
  <c r="G56" i="31"/>
  <c r="H56" i="31"/>
  <c r="B10" i="3"/>
  <c r="A10" i="3"/>
  <c r="F9" i="3"/>
  <c r="E9" i="3"/>
  <c r="D9" i="3"/>
  <c r="C9" i="3"/>
  <c r="B9" i="3"/>
  <c r="A9" i="3"/>
  <c r="F19" i="17"/>
  <c r="G19" i="17"/>
  <c r="H19" i="17"/>
  <c r="B19" i="17"/>
  <c r="C19" i="17"/>
  <c r="D19" i="17"/>
  <c r="E19" i="17"/>
  <c r="A19" i="17"/>
  <c r="A20" i="17"/>
  <c r="A15" i="17"/>
  <c r="B15" i="17"/>
  <c r="C15" i="17"/>
  <c r="D15" i="17"/>
  <c r="E15" i="17"/>
  <c r="F15" i="17"/>
  <c r="G15" i="17"/>
  <c r="H15" i="17"/>
  <c r="A16" i="17"/>
  <c r="B16" i="17"/>
  <c r="C16" i="17"/>
  <c r="D16" i="17"/>
  <c r="E16" i="17"/>
  <c r="F16" i="17"/>
  <c r="G16" i="17"/>
  <c r="H16" i="17"/>
  <c r="A14" i="17"/>
  <c r="D30" i="17"/>
  <c r="E30" i="17"/>
  <c r="F30" i="17"/>
  <c r="G30" i="17"/>
  <c r="H30" i="17"/>
  <c r="C30" i="17"/>
  <c r="B30" i="17"/>
  <c r="A30" i="17"/>
  <c r="A31" i="8"/>
  <c r="B31" i="8"/>
  <c r="C31" i="8"/>
  <c r="D31" i="8"/>
  <c r="E31" i="8"/>
  <c r="F31" i="8"/>
  <c r="G31" i="8"/>
  <c r="H31" i="8"/>
  <c r="B30" i="8"/>
  <c r="C30" i="8"/>
  <c r="D30" i="8"/>
  <c r="E30" i="8"/>
  <c r="F30" i="8"/>
  <c r="G30" i="8"/>
  <c r="H30" i="8"/>
  <c r="A30" i="8"/>
  <c r="B2" i="17" l="1"/>
  <c r="C2" i="17"/>
  <c r="D2" i="17"/>
  <c r="E2" i="17"/>
  <c r="A2" i="17"/>
  <c r="F2" i="17"/>
  <c r="G2" i="17"/>
  <c r="H2" i="17"/>
  <c r="A84" i="31" l="1"/>
  <c r="B84" i="31"/>
  <c r="C84" i="31"/>
  <c r="D84" i="31"/>
  <c r="E84" i="31"/>
  <c r="F84" i="31"/>
  <c r="G84" i="31"/>
  <c r="H84" i="31"/>
  <c r="A85" i="31"/>
  <c r="B85" i="31"/>
  <c r="C85" i="31"/>
  <c r="D85" i="31"/>
  <c r="E85" i="31"/>
  <c r="F85" i="31"/>
  <c r="G85" i="31"/>
  <c r="H85" i="31"/>
  <c r="A93" i="29"/>
  <c r="B93" i="29"/>
  <c r="C93" i="29"/>
  <c r="A94" i="29"/>
  <c r="B94" i="29"/>
  <c r="C94" i="29"/>
  <c r="A44" i="29"/>
  <c r="B44" i="29"/>
  <c r="C44" i="29"/>
  <c r="A2" i="33"/>
  <c r="B2" i="33"/>
  <c r="A3" i="33"/>
  <c r="B3" i="33"/>
  <c r="A4" i="33"/>
  <c r="B4" i="33"/>
  <c r="A5" i="33"/>
  <c r="B5" i="33"/>
  <c r="B1" i="33"/>
  <c r="A1" i="33"/>
  <c r="A2" i="28"/>
  <c r="B2" i="28"/>
  <c r="A3" i="28"/>
  <c r="B3" i="28"/>
  <c r="A4" i="28"/>
  <c r="B4" i="28"/>
  <c r="A5" i="28"/>
  <c r="B5" i="28"/>
  <c r="A6" i="28"/>
  <c r="B6" i="28"/>
  <c r="A7" i="28"/>
  <c r="B7" i="28"/>
  <c r="A8" i="28"/>
  <c r="B8" i="28"/>
  <c r="A9" i="28"/>
  <c r="B9" i="28"/>
  <c r="A10" i="28"/>
  <c r="B10" i="28"/>
  <c r="A11" i="28"/>
  <c r="B11" i="28"/>
  <c r="A12" i="28"/>
  <c r="B12" i="28"/>
  <c r="A13" i="28"/>
  <c r="B13" i="28"/>
  <c r="A14" i="28"/>
  <c r="B14" i="28"/>
  <c r="A15" i="28"/>
  <c r="B15" i="28"/>
  <c r="A22" i="28"/>
  <c r="B22" i="28"/>
  <c r="A23" i="28"/>
  <c r="B23" i="28"/>
  <c r="A24" i="28"/>
  <c r="B24" i="28"/>
  <c r="A25" i="28"/>
  <c r="B25" i="28"/>
  <c r="A26" i="28"/>
  <c r="B26" i="28"/>
  <c r="A27" i="28"/>
  <c r="B27" i="28"/>
  <c r="A28" i="28"/>
  <c r="B28" i="28"/>
  <c r="A29" i="28"/>
  <c r="B29" i="28"/>
  <c r="A30" i="28"/>
  <c r="B30" i="28"/>
  <c r="A31" i="28"/>
  <c r="B31" i="28"/>
  <c r="A32" i="28"/>
  <c r="B32" i="28"/>
  <c r="A33" i="28"/>
  <c r="B33" i="28"/>
  <c r="A34" i="28"/>
  <c r="B34" i="28"/>
  <c r="A35" i="28"/>
  <c r="B35" i="28"/>
  <c r="A46" i="28"/>
  <c r="B46" i="28"/>
  <c r="A47" i="28"/>
  <c r="B47" i="28"/>
  <c r="A48" i="28"/>
  <c r="B48" i="28"/>
  <c r="A49" i="28"/>
  <c r="B49" i="28"/>
  <c r="A50" i="28"/>
  <c r="B50" i="28"/>
  <c r="A51" i="28"/>
  <c r="B51" i="28"/>
  <c r="A52" i="28"/>
  <c r="B52" i="28"/>
  <c r="A53" i="28"/>
  <c r="B53" i="28"/>
  <c r="A54" i="28"/>
  <c r="B54" i="28"/>
  <c r="A59" i="28"/>
  <c r="B59" i="28"/>
  <c r="A60" i="28"/>
  <c r="B60" i="28"/>
  <c r="A61" i="28"/>
  <c r="B61" i="28"/>
  <c r="A62" i="28"/>
  <c r="B62" i="28"/>
  <c r="A63" i="28"/>
  <c r="B63" i="28"/>
  <c r="A64" i="28"/>
  <c r="B64" i="28"/>
  <c r="A65" i="28"/>
  <c r="B65" i="28"/>
  <c r="A66" i="28"/>
  <c r="B66" i="28"/>
  <c r="A84" i="28"/>
  <c r="B84" i="28"/>
  <c r="A85" i="28"/>
  <c r="B85" i="28"/>
  <c r="A86" i="28"/>
  <c r="B86" i="28"/>
  <c r="A87" i="28"/>
  <c r="B87" i="28"/>
  <c r="A90" i="28"/>
  <c r="B90" i="28"/>
  <c r="A16" i="28"/>
  <c r="B16" i="28"/>
  <c r="A17" i="28"/>
  <c r="B17" i="28"/>
  <c r="A18" i="28"/>
  <c r="B18" i="28"/>
  <c r="B1" i="28"/>
  <c r="A1" i="28"/>
  <c r="A2" i="30"/>
  <c r="B2" i="30"/>
  <c r="A3" i="30"/>
  <c r="B3" i="30"/>
  <c r="A4" i="30"/>
  <c r="B4" i="30"/>
  <c r="A5" i="30"/>
  <c r="B5" i="30"/>
  <c r="A10" i="30"/>
  <c r="B10" i="30"/>
  <c r="A11" i="30"/>
  <c r="B11" i="30"/>
  <c r="A12" i="30"/>
  <c r="B12" i="30"/>
  <c r="A13" i="30"/>
  <c r="B13" i="30"/>
  <c r="A20" i="30"/>
  <c r="B20" i="30"/>
  <c r="A21" i="30"/>
  <c r="B21" i="30"/>
  <c r="A22" i="30"/>
  <c r="B22" i="30"/>
  <c r="A23" i="30"/>
  <c r="B23" i="30"/>
  <c r="A24" i="30"/>
  <c r="B24" i="30"/>
  <c r="A25" i="30"/>
  <c r="B25" i="30"/>
  <c r="A26" i="30"/>
  <c r="B26" i="30"/>
  <c r="A38" i="30"/>
  <c r="B38" i="30"/>
  <c r="A39" i="30"/>
  <c r="B39" i="30"/>
  <c r="A40" i="30"/>
  <c r="B40" i="30"/>
  <c r="A41" i="30"/>
  <c r="B41" i="30"/>
  <c r="A42" i="30"/>
  <c r="B42" i="30"/>
  <c r="A53" i="30"/>
  <c r="B53" i="30"/>
  <c r="A54" i="30"/>
  <c r="B54" i="30"/>
  <c r="A55" i="30"/>
  <c r="B55" i="30"/>
  <c r="A56" i="30"/>
  <c r="B56" i="30"/>
  <c r="A57" i="30"/>
  <c r="B57" i="30"/>
  <c r="A58" i="30"/>
  <c r="B58" i="30"/>
  <c r="A59" i="30"/>
  <c r="B59" i="30"/>
  <c r="A61" i="30"/>
  <c r="B61" i="30"/>
  <c r="A62" i="30"/>
  <c r="B62" i="30"/>
  <c r="A63" i="30"/>
  <c r="B63" i="30"/>
  <c r="A64" i="30"/>
  <c r="B64" i="30"/>
  <c r="A66" i="30"/>
  <c r="B66" i="30"/>
  <c r="A67" i="30"/>
  <c r="B67" i="30"/>
  <c r="A68" i="30"/>
  <c r="B68" i="30"/>
  <c r="A69" i="30"/>
  <c r="B69" i="30"/>
  <c r="A70" i="30"/>
  <c r="B70" i="30"/>
  <c r="A71" i="30"/>
  <c r="B71" i="30"/>
  <c r="A72" i="30"/>
  <c r="B72" i="30"/>
  <c r="A73" i="30"/>
  <c r="B73" i="30"/>
  <c r="A74" i="30"/>
  <c r="B74" i="30"/>
  <c r="A75" i="30"/>
  <c r="B75" i="30"/>
  <c r="A76" i="30"/>
  <c r="B76" i="30"/>
  <c r="A77" i="30"/>
  <c r="B77" i="30"/>
  <c r="A78" i="30"/>
  <c r="B78" i="30"/>
  <c r="A79" i="30"/>
  <c r="B79" i="30"/>
  <c r="A80" i="30"/>
  <c r="B80" i="30"/>
  <c r="A88" i="30"/>
  <c r="B88" i="30"/>
  <c r="A89" i="30"/>
  <c r="B89" i="30"/>
  <c r="A90" i="30"/>
  <c r="B90" i="30"/>
  <c r="A91" i="30"/>
  <c r="B91" i="30"/>
  <c r="A92" i="30"/>
  <c r="B92" i="30"/>
  <c r="A93" i="30"/>
  <c r="B93" i="30"/>
  <c r="A99" i="30"/>
  <c r="B99" i="30"/>
  <c r="A100" i="30"/>
  <c r="B100" i="30"/>
  <c r="A101" i="30"/>
  <c r="B101" i="30"/>
  <c r="A102" i="30"/>
  <c r="B102" i="30"/>
  <c r="A108" i="30"/>
  <c r="B108" i="30"/>
  <c r="A109" i="30"/>
  <c r="B109" i="30"/>
  <c r="A110" i="30"/>
  <c r="B110" i="30"/>
  <c r="A111" i="30"/>
  <c r="B111" i="30"/>
  <c r="A27" i="30"/>
  <c r="B27" i="30"/>
  <c r="A28" i="30"/>
  <c r="B28" i="30"/>
  <c r="A29" i="30"/>
  <c r="B29" i="30"/>
  <c r="A30" i="30"/>
  <c r="B30" i="30"/>
  <c r="B1" i="30"/>
  <c r="A1" i="30"/>
  <c r="B1" i="29"/>
  <c r="A1" i="29"/>
  <c r="A3" i="29"/>
  <c r="B3" i="29"/>
  <c r="A4" i="29"/>
  <c r="B4" i="29"/>
  <c r="A5" i="29"/>
  <c r="B5" i="29"/>
  <c r="A6" i="29"/>
  <c r="B6" i="29"/>
  <c r="A7" i="29"/>
  <c r="B7" i="29"/>
  <c r="A8" i="29"/>
  <c r="B8" i="29"/>
  <c r="A9" i="29"/>
  <c r="B9" i="29"/>
  <c r="A10" i="29"/>
  <c r="B10" i="29"/>
  <c r="A11" i="29"/>
  <c r="B11" i="29"/>
  <c r="A12" i="29"/>
  <c r="B12" i="29"/>
  <c r="A13" i="29"/>
  <c r="B13" i="29"/>
  <c r="A14" i="29"/>
  <c r="B14" i="29"/>
  <c r="A15" i="29"/>
  <c r="B15" i="29"/>
  <c r="A16" i="29"/>
  <c r="B16" i="29"/>
  <c r="A17" i="29"/>
  <c r="B17" i="29"/>
  <c r="A18" i="29"/>
  <c r="B18" i="29"/>
  <c r="A28" i="29"/>
  <c r="B28" i="29"/>
  <c r="A29" i="29"/>
  <c r="B29" i="29"/>
  <c r="A30" i="29"/>
  <c r="B30" i="29"/>
  <c r="A31" i="29"/>
  <c r="B31" i="29"/>
  <c r="A32" i="29"/>
  <c r="B32" i="29"/>
  <c r="A33" i="29"/>
  <c r="B33" i="29"/>
  <c r="A34" i="29"/>
  <c r="B34" i="29"/>
  <c r="A35" i="29"/>
  <c r="B35" i="29"/>
  <c r="A36" i="29"/>
  <c r="B36" i="29"/>
  <c r="A37" i="29"/>
  <c r="B37" i="29"/>
  <c r="A38" i="29"/>
  <c r="B38" i="29"/>
  <c r="A39" i="29"/>
  <c r="B39" i="29"/>
  <c r="A40" i="29"/>
  <c r="B40" i="29"/>
  <c r="A41" i="29"/>
  <c r="B41" i="29"/>
  <c r="A42" i="29"/>
  <c r="B42" i="29"/>
  <c r="A43" i="29"/>
  <c r="B43" i="29"/>
  <c r="A45" i="29"/>
  <c r="B45" i="29"/>
  <c r="A46" i="29"/>
  <c r="B46" i="29"/>
  <c r="A47" i="29"/>
  <c r="B47" i="29"/>
  <c r="A48" i="29"/>
  <c r="B48" i="29"/>
  <c r="A49" i="29"/>
  <c r="B49" i="29"/>
  <c r="A50" i="29"/>
  <c r="B50" i="29"/>
  <c r="A51" i="29"/>
  <c r="B51" i="29"/>
  <c r="A52" i="29"/>
  <c r="B52" i="29"/>
  <c r="A59" i="29"/>
  <c r="B59" i="29"/>
  <c r="A60" i="29"/>
  <c r="B60" i="29"/>
  <c r="A61" i="29"/>
  <c r="B61" i="29"/>
  <c r="A62" i="29"/>
  <c r="B62" i="29"/>
  <c r="A63" i="29"/>
  <c r="B63" i="29"/>
  <c r="A75" i="29"/>
  <c r="B75" i="29"/>
  <c r="A76" i="29"/>
  <c r="B76" i="29"/>
  <c r="A77" i="29"/>
  <c r="B77" i="29"/>
  <c r="A78" i="29"/>
  <c r="B78" i="29"/>
  <c r="A79" i="29"/>
  <c r="B79" i="29"/>
  <c r="A80" i="29"/>
  <c r="B80" i="29"/>
  <c r="A81" i="29"/>
  <c r="B81" i="29"/>
  <c r="A82" i="29"/>
  <c r="B82" i="29"/>
  <c r="A83" i="29"/>
  <c r="B83" i="29"/>
  <c r="A84" i="29"/>
  <c r="B84" i="29"/>
  <c r="A85" i="29"/>
  <c r="B85" i="29"/>
  <c r="A86" i="29"/>
  <c r="B86" i="29"/>
  <c r="A87" i="29"/>
  <c r="B87" i="29"/>
  <c r="A88" i="29"/>
  <c r="B88" i="29"/>
  <c r="A89" i="29"/>
  <c r="B89" i="29"/>
  <c r="A90" i="29"/>
  <c r="B90" i="29"/>
  <c r="A91" i="29"/>
  <c r="B91" i="29"/>
  <c r="A92" i="29"/>
  <c r="B92" i="29"/>
  <c r="A95" i="29"/>
  <c r="B95" i="29"/>
  <c r="A96" i="29"/>
  <c r="B96" i="29"/>
  <c r="A97" i="29"/>
  <c r="B97" i="29"/>
  <c r="A98" i="29"/>
  <c r="B98" i="29"/>
  <c r="A99" i="29"/>
  <c r="B99" i="29"/>
  <c r="A100" i="29"/>
  <c r="B100" i="29"/>
  <c r="A101" i="29"/>
  <c r="B101" i="29"/>
  <c r="A102" i="29"/>
  <c r="B102" i="29"/>
  <c r="A103" i="29"/>
  <c r="B103" i="29"/>
  <c r="A104" i="29"/>
  <c r="B104" i="29"/>
  <c r="A105" i="29"/>
  <c r="B105" i="29"/>
  <c r="A106" i="29"/>
  <c r="B106" i="29"/>
  <c r="A107" i="29"/>
  <c r="B107" i="29"/>
  <c r="A108" i="29"/>
  <c r="B108" i="29"/>
  <c r="A53" i="29"/>
  <c r="B53" i="29"/>
  <c r="A54" i="29"/>
  <c r="B54" i="29"/>
  <c r="A55" i="29"/>
  <c r="B55" i="29"/>
  <c r="A56" i="29"/>
  <c r="B56" i="29"/>
  <c r="A57" i="29"/>
  <c r="B57" i="29"/>
  <c r="A58" i="29"/>
  <c r="B58" i="29"/>
  <c r="A2" i="29"/>
  <c r="B2" i="29"/>
  <c r="C60" i="29"/>
  <c r="C59" i="29"/>
  <c r="A39" i="31"/>
  <c r="B39" i="31"/>
  <c r="C39" i="31"/>
  <c r="D39" i="31"/>
  <c r="E39" i="31"/>
  <c r="F39" i="31"/>
  <c r="A55" i="31"/>
  <c r="B55" i="31"/>
  <c r="A58" i="31"/>
  <c r="B58" i="31"/>
  <c r="A99" i="31"/>
  <c r="B99" i="31"/>
  <c r="A52" i="31"/>
  <c r="B52" i="31"/>
  <c r="A53" i="31"/>
  <c r="B53" i="31"/>
  <c r="A54" i="31"/>
  <c r="B54" i="31"/>
  <c r="A3" i="31"/>
  <c r="B3" i="31"/>
  <c r="A4" i="31"/>
  <c r="B4" i="31"/>
  <c r="A5" i="31"/>
  <c r="B5" i="31"/>
  <c r="A22" i="31"/>
  <c r="B22" i="31"/>
  <c r="A23" i="31"/>
  <c r="B23" i="31"/>
  <c r="A24" i="31"/>
  <c r="B24" i="31"/>
  <c r="A25" i="31"/>
  <c r="B25" i="31"/>
  <c r="A32" i="31"/>
  <c r="B32" i="31"/>
  <c r="A33" i="31"/>
  <c r="B33" i="31"/>
  <c r="A34" i="31"/>
  <c r="B34" i="31"/>
  <c r="A35" i="31"/>
  <c r="B35" i="31"/>
  <c r="A36" i="31"/>
  <c r="B36" i="31"/>
  <c r="A37" i="31"/>
  <c r="B37" i="31"/>
  <c r="A38" i="31"/>
  <c r="B38" i="31"/>
  <c r="A40" i="31"/>
  <c r="B40" i="31"/>
  <c r="A41" i="31"/>
  <c r="B41" i="31"/>
  <c r="A42" i="31"/>
  <c r="B42" i="31"/>
  <c r="A43" i="31"/>
  <c r="B43" i="31"/>
  <c r="A44" i="31"/>
  <c r="B44" i="31"/>
  <c r="A45" i="31"/>
  <c r="B45" i="31"/>
  <c r="A46" i="31"/>
  <c r="B46" i="31"/>
  <c r="A47" i="31"/>
  <c r="B47" i="31"/>
  <c r="A48" i="31"/>
  <c r="B48" i="31"/>
  <c r="A49" i="31"/>
  <c r="B49" i="31"/>
  <c r="A59" i="31"/>
  <c r="B59"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8" i="31"/>
  <c r="B78" i="31"/>
  <c r="A79" i="31"/>
  <c r="B79" i="31"/>
  <c r="A80" i="31"/>
  <c r="B80" i="31"/>
  <c r="A81" i="31"/>
  <c r="B81" i="31"/>
  <c r="A82" i="31"/>
  <c r="B82" i="31"/>
  <c r="A83" i="31"/>
  <c r="B83" i="31"/>
  <c r="A86" i="31"/>
  <c r="B86" i="31"/>
  <c r="A87" i="31"/>
  <c r="B87" i="31"/>
  <c r="A88" i="31"/>
  <c r="B88" i="31"/>
  <c r="A89" i="31"/>
  <c r="B89" i="31"/>
  <c r="A90" i="31"/>
  <c r="B90" i="31"/>
  <c r="A91" i="31"/>
  <c r="B91" i="31"/>
  <c r="A92" i="31"/>
  <c r="B92" i="31"/>
  <c r="A93" i="31"/>
  <c r="B93" i="31"/>
  <c r="A94" i="31"/>
  <c r="B94" i="31"/>
  <c r="A95" i="31"/>
  <c r="B95" i="31"/>
  <c r="A96" i="31"/>
  <c r="B96" i="31"/>
  <c r="A97" i="31"/>
  <c r="B97" i="31"/>
  <c r="A98" i="31"/>
  <c r="B98" i="31"/>
  <c r="B2" i="31"/>
  <c r="A2" i="31"/>
  <c r="C58" i="31"/>
  <c r="B3" i="4"/>
  <c r="C3" i="4"/>
  <c r="D3" i="4"/>
  <c r="E3" i="4"/>
  <c r="B4" i="4"/>
  <c r="C4" i="4"/>
  <c r="D4" i="4"/>
  <c r="E4" i="4"/>
  <c r="B5" i="4"/>
  <c r="C5" i="4"/>
  <c r="D5" i="4"/>
  <c r="E5" i="4"/>
  <c r="B6" i="4"/>
  <c r="C6" i="4"/>
  <c r="D6" i="4"/>
  <c r="E6" i="4"/>
  <c r="B7" i="4"/>
  <c r="C7" i="4"/>
  <c r="D7" i="4"/>
  <c r="E7" i="4"/>
  <c r="B9" i="4"/>
  <c r="C9" i="4"/>
  <c r="D9" i="4"/>
  <c r="E9" i="4"/>
  <c r="B10" i="4"/>
  <c r="C10" i="4"/>
  <c r="D10" i="4"/>
  <c r="E10" i="4"/>
  <c r="B11" i="4"/>
  <c r="C11" i="4"/>
  <c r="D11" i="4"/>
  <c r="E11" i="4"/>
  <c r="B12" i="4"/>
  <c r="C12" i="4"/>
  <c r="D12" i="4"/>
  <c r="E12" i="4"/>
  <c r="B13" i="4"/>
  <c r="C13" i="4"/>
  <c r="D13" i="4"/>
  <c r="E13" i="4"/>
  <c r="B14" i="4"/>
  <c r="C14" i="4"/>
  <c r="D14" i="4"/>
  <c r="E14" i="4"/>
  <c r="B15" i="4"/>
  <c r="C15" i="4"/>
  <c r="D15" i="4"/>
  <c r="E15" i="4"/>
  <c r="B8" i="4"/>
  <c r="C8" i="4"/>
  <c r="D8" i="4"/>
  <c r="E8" i="4"/>
  <c r="B16" i="4"/>
  <c r="G5" i="33"/>
  <c r="F5" i="33"/>
  <c r="D5" i="33"/>
  <c r="C5" i="33"/>
  <c r="H4" i="33"/>
  <c r="G4" i="33"/>
  <c r="F4" i="33"/>
  <c r="D4" i="33"/>
  <c r="C4" i="33"/>
  <c r="H3" i="33"/>
  <c r="G3" i="33"/>
  <c r="F3" i="33"/>
  <c r="E3" i="33"/>
  <c r="D3" i="33"/>
  <c r="C3" i="33"/>
  <c r="H2" i="33"/>
  <c r="G2" i="33"/>
  <c r="F2" i="33"/>
  <c r="E2" i="33"/>
  <c r="D2" i="33"/>
  <c r="C2" i="33"/>
  <c r="C1" i="33"/>
  <c r="H21" i="28"/>
  <c r="G21" i="28"/>
  <c r="F21" i="28"/>
  <c r="E21" i="28"/>
  <c r="D21" i="28"/>
  <c r="H20" i="28"/>
  <c r="G20" i="28"/>
  <c r="F20" i="28"/>
  <c r="E20" i="28"/>
  <c r="D20" i="28"/>
  <c r="H19" i="28"/>
  <c r="G19" i="28"/>
  <c r="F19" i="28"/>
  <c r="E19" i="28"/>
  <c r="D19" i="28"/>
  <c r="H18" i="28"/>
  <c r="G18" i="28"/>
  <c r="F18" i="28"/>
  <c r="E18" i="28"/>
  <c r="D18" i="28"/>
  <c r="C18" i="28"/>
  <c r="H17" i="28"/>
  <c r="G17" i="28"/>
  <c r="F17" i="28"/>
  <c r="E17" i="28"/>
  <c r="D17" i="28"/>
  <c r="C17" i="28"/>
  <c r="H16" i="28"/>
  <c r="G16" i="28"/>
  <c r="F16" i="28"/>
  <c r="E16" i="28"/>
  <c r="D16" i="28"/>
  <c r="C16" i="28"/>
  <c r="H90" i="28"/>
  <c r="G90" i="28"/>
  <c r="F90" i="28"/>
  <c r="E90" i="28"/>
  <c r="D90" i="28"/>
  <c r="C90" i="28"/>
  <c r="H87" i="28"/>
  <c r="G87" i="28"/>
  <c r="F87" i="28"/>
  <c r="E87" i="28"/>
  <c r="D87" i="28"/>
  <c r="C87" i="28"/>
  <c r="H86" i="28"/>
  <c r="G86" i="28"/>
  <c r="F86" i="28"/>
  <c r="E86" i="28"/>
  <c r="D86" i="28"/>
  <c r="C86" i="28"/>
  <c r="H85" i="28"/>
  <c r="G85" i="28"/>
  <c r="F85" i="28"/>
  <c r="E85" i="28"/>
  <c r="D85" i="28"/>
  <c r="C85" i="28"/>
  <c r="H84" i="28"/>
  <c r="G84" i="28"/>
  <c r="F84" i="28"/>
  <c r="E84" i="28"/>
  <c r="D84" i="28"/>
  <c r="C84" i="28"/>
  <c r="H66" i="28"/>
  <c r="G66" i="28"/>
  <c r="F66" i="28"/>
  <c r="E66" i="28"/>
  <c r="D66" i="28"/>
  <c r="C66" i="28"/>
  <c r="H65" i="28"/>
  <c r="G65" i="28"/>
  <c r="F65" i="28"/>
  <c r="E65" i="28"/>
  <c r="D65" i="28"/>
  <c r="C65" i="28"/>
  <c r="H64" i="28"/>
  <c r="G64" i="28"/>
  <c r="F64" i="28"/>
  <c r="E64" i="28"/>
  <c r="D64" i="28"/>
  <c r="C64" i="28"/>
  <c r="H63" i="28"/>
  <c r="G63" i="28"/>
  <c r="F63" i="28"/>
  <c r="E63" i="28"/>
  <c r="D63" i="28"/>
  <c r="C63" i="28"/>
  <c r="H62" i="28"/>
  <c r="G62" i="28"/>
  <c r="F62" i="28"/>
  <c r="E62" i="28"/>
  <c r="D62" i="28"/>
  <c r="C62" i="28"/>
  <c r="H61" i="28"/>
  <c r="G61" i="28"/>
  <c r="F61" i="28"/>
  <c r="E61" i="28"/>
  <c r="D61" i="28"/>
  <c r="C61" i="28"/>
  <c r="H60" i="28"/>
  <c r="G60" i="28"/>
  <c r="F60" i="28"/>
  <c r="E60" i="28"/>
  <c r="D60" i="28"/>
  <c r="C60" i="28"/>
  <c r="H59" i="28"/>
  <c r="G59" i="28"/>
  <c r="F59" i="28"/>
  <c r="E59" i="28"/>
  <c r="D59" i="28"/>
  <c r="C59" i="28"/>
  <c r="H54" i="28"/>
  <c r="G54" i="28"/>
  <c r="F54" i="28"/>
  <c r="E54" i="28"/>
  <c r="D54" i="28"/>
  <c r="C54" i="28"/>
  <c r="H53" i="28"/>
  <c r="G53" i="28"/>
  <c r="F53" i="28"/>
  <c r="E53" i="28"/>
  <c r="D53" i="28"/>
  <c r="C53" i="28"/>
  <c r="H52" i="28"/>
  <c r="G52" i="28"/>
  <c r="F52" i="28"/>
  <c r="E52" i="28"/>
  <c r="D52" i="28"/>
  <c r="C52" i="28"/>
  <c r="H51" i="28"/>
  <c r="G51" i="28"/>
  <c r="F51" i="28"/>
  <c r="E51" i="28"/>
  <c r="D51" i="28"/>
  <c r="C51" i="28"/>
  <c r="H50" i="28"/>
  <c r="G50" i="28"/>
  <c r="F50" i="28"/>
  <c r="E50" i="28"/>
  <c r="D50" i="28"/>
  <c r="C50" i="28"/>
  <c r="H49" i="28"/>
  <c r="G49" i="28"/>
  <c r="F49" i="28"/>
  <c r="E49" i="28"/>
  <c r="D49" i="28"/>
  <c r="C49" i="28"/>
  <c r="H48" i="28"/>
  <c r="G48" i="28"/>
  <c r="F48" i="28"/>
  <c r="E48" i="28"/>
  <c r="D48" i="28"/>
  <c r="C48" i="28"/>
  <c r="H47" i="28"/>
  <c r="G47" i="28"/>
  <c r="F47" i="28"/>
  <c r="E47" i="28"/>
  <c r="D47" i="28"/>
  <c r="C47" i="28"/>
  <c r="H46" i="28"/>
  <c r="G46" i="28"/>
  <c r="F46" i="28"/>
  <c r="E46" i="28"/>
  <c r="D46" i="28"/>
  <c r="C46" i="28"/>
  <c r="H35" i="28"/>
  <c r="G35" i="28"/>
  <c r="F35" i="28"/>
  <c r="E35" i="28"/>
  <c r="D35" i="28"/>
  <c r="C35" i="28"/>
  <c r="H34" i="28"/>
  <c r="G34" i="28"/>
  <c r="F34" i="28"/>
  <c r="E34" i="28"/>
  <c r="D34" i="28"/>
  <c r="C34" i="28"/>
  <c r="H33" i="28"/>
  <c r="G33" i="28"/>
  <c r="F33" i="28"/>
  <c r="E33" i="28"/>
  <c r="D33" i="28"/>
  <c r="C33" i="28"/>
  <c r="H32" i="28"/>
  <c r="G32" i="28"/>
  <c r="F32" i="28"/>
  <c r="E32" i="28"/>
  <c r="D32" i="28"/>
  <c r="C32" i="28"/>
  <c r="H31" i="28"/>
  <c r="G31" i="28"/>
  <c r="F31" i="28"/>
  <c r="E31" i="28"/>
  <c r="D31" i="28"/>
  <c r="C31" i="28"/>
  <c r="H30" i="28"/>
  <c r="G30" i="28"/>
  <c r="F30" i="28"/>
  <c r="E30" i="28"/>
  <c r="D30" i="28"/>
  <c r="C30" i="28"/>
  <c r="H29" i="28"/>
  <c r="G29" i="28"/>
  <c r="F29" i="28"/>
  <c r="E29" i="28"/>
  <c r="D29" i="28"/>
  <c r="C29" i="28"/>
  <c r="H28" i="28"/>
  <c r="G28" i="28"/>
  <c r="F28" i="28"/>
  <c r="E28" i="28"/>
  <c r="D28" i="28"/>
  <c r="C28" i="28"/>
  <c r="H27" i="28"/>
  <c r="G27" i="28"/>
  <c r="F27" i="28"/>
  <c r="E27" i="28"/>
  <c r="D27" i="28"/>
  <c r="C27" i="28"/>
  <c r="H26" i="28"/>
  <c r="G26" i="28"/>
  <c r="F26" i="28"/>
  <c r="E26" i="28"/>
  <c r="D26" i="28"/>
  <c r="C26" i="28"/>
  <c r="H25" i="28"/>
  <c r="G25" i="28"/>
  <c r="F25" i="28"/>
  <c r="E25" i="28"/>
  <c r="D25" i="28"/>
  <c r="C25" i="28"/>
  <c r="H24" i="28"/>
  <c r="G24" i="28"/>
  <c r="F24" i="28"/>
  <c r="E24" i="28"/>
  <c r="D24" i="28"/>
  <c r="C24" i="28"/>
  <c r="H23" i="28"/>
  <c r="G23" i="28"/>
  <c r="F23" i="28"/>
  <c r="E23" i="28"/>
  <c r="D23" i="28"/>
  <c r="C23" i="28"/>
  <c r="H22" i="28"/>
  <c r="G22" i="28"/>
  <c r="F22" i="28"/>
  <c r="E22" i="28"/>
  <c r="D22" i="28"/>
  <c r="C22" i="28"/>
  <c r="H15" i="28"/>
  <c r="G15" i="28"/>
  <c r="F15" i="28"/>
  <c r="E15" i="28"/>
  <c r="D15" i="28"/>
  <c r="C15" i="28"/>
  <c r="H14" i="28"/>
  <c r="G14" i="28"/>
  <c r="F14" i="28"/>
  <c r="E14" i="28"/>
  <c r="D14" i="28"/>
  <c r="C14" i="28"/>
  <c r="H13" i="28"/>
  <c r="G13" i="28"/>
  <c r="F13" i="28"/>
  <c r="E13" i="28"/>
  <c r="D13" i="28"/>
  <c r="C13" i="28"/>
  <c r="H12" i="28"/>
  <c r="G12" i="28"/>
  <c r="F12" i="28"/>
  <c r="E12" i="28"/>
  <c r="D12" i="28"/>
  <c r="C12" i="28"/>
  <c r="H11" i="28"/>
  <c r="G11" i="28"/>
  <c r="F11" i="28"/>
  <c r="E11" i="28"/>
  <c r="D11" i="28"/>
  <c r="C11" i="28"/>
  <c r="H10" i="28"/>
  <c r="G10" i="28"/>
  <c r="F10" i="28"/>
  <c r="E10" i="28"/>
  <c r="D10" i="28"/>
  <c r="C10" i="28"/>
  <c r="H9" i="28"/>
  <c r="G9" i="28"/>
  <c r="F9" i="28"/>
  <c r="E9" i="28"/>
  <c r="D9" i="28"/>
  <c r="C9" i="28"/>
  <c r="H8" i="28"/>
  <c r="G8" i="28"/>
  <c r="F8" i="28"/>
  <c r="E8" i="28"/>
  <c r="D8" i="28"/>
  <c r="C8" i="28"/>
  <c r="H7" i="28"/>
  <c r="G7" i="28"/>
  <c r="F7" i="28"/>
  <c r="E7" i="28"/>
  <c r="D7" i="28"/>
  <c r="C7" i="28"/>
  <c r="H6" i="28"/>
  <c r="G6" i="28"/>
  <c r="F6" i="28"/>
  <c r="E6" i="28"/>
  <c r="D6" i="28"/>
  <c r="C6" i="28"/>
  <c r="H5" i="28"/>
  <c r="G5" i="28"/>
  <c r="F5" i="28"/>
  <c r="E5" i="28"/>
  <c r="D5" i="28"/>
  <c r="C5" i="28"/>
  <c r="H4" i="28"/>
  <c r="G4" i="28"/>
  <c r="F4" i="28"/>
  <c r="E4" i="28"/>
  <c r="D4" i="28"/>
  <c r="C4" i="28"/>
  <c r="H3" i="28"/>
  <c r="G3" i="28"/>
  <c r="F3" i="28"/>
  <c r="E3" i="28"/>
  <c r="D3" i="28"/>
  <c r="C3" i="28"/>
  <c r="H2" i="28"/>
  <c r="G2" i="28"/>
  <c r="F2" i="28"/>
  <c r="E2" i="28"/>
  <c r="D2" i="28"/>
  <c r="C2" i="28"/>
  <c r="H1" i="28"/>
  <c r="G1" i="28"/>
  <c r="F1" i="28"/>
  <c r="E1" i="28"/>
  <c r="D1" i="28"/>
  <c r="C1" i="28"/>
  <c r="H30" i="30"/>
  <c r="G30" i="30"/>
  <c r="F30" i="30"/>
  <c r="E30" i="30"/>
  <c r="D30" i="30"/>
  <c r="C30" i="30"/>
  <c r="H29" i="30"/>
  <c r="G29" i="30"/>
  <c r="F29" i="30"/>
  <c r="E29" i="30"/>
  <c r="D29" i="30"/>
  <c r="C29" i="30"/>
  <c r="H28" i="30"/>
  <c r="G28" i="30"/>
  <c r="F28" i="30"/>
  <c r="E28" i="30"/>
  <c r="D28" i="30"/>
  <c r="C28" i="30"/>
  <c r="H27" i="30"/>
  <c r="G27" i="30"/>
  <c r="F27" i="30"/>
  <c r="E27" i="30"/>
  <c r="D27" i="30"/>
  <c r="C27" i="30"/>
  <c r="H111" i="30"/>
  <c r="G111" i="30"/>
  <c r="F111" i="30"/>
  <c r="E111" i="30"/>
  <c r="D111" i="30"/>
  <c r="C111" i="30"/>
  <c r="H110" i="30"/>
  <c r="G110" i="30"/>
  <c r="F110" i="30"/>
  <c r="E110" i="30"/>
  <c r="D110" i="30"/>
  <c r="C110" i="30"/>
  <c r="H109" i="30"/>
  <c r="G109" i="30"/>
  <c r="F109" i="30"/>
  <c r="E109" i="30"/>
  <c r="D109" i="30"/>
  <c r="C109" i="30"/>
  <c r="H108" i="30"/>
  <c r="G108" i="30"/>
  <c r="F108" i="30"/>
  <c r="E108" i="30"/>
  <c r="D108" i="30"/>
  <c r="C108" i="30"/>
  <c r="H102" i="30"/>
  <c r="G102" i="30"/>
  <c r="F102" i="30"/>
  <c r="E102" i="30"/>
  <c r="D102" i="30"/>
  <c r="C102" i="30"/>
  <c r="H101" i="30"/>
  <c r="G101" i="30"/>
  <c r="F101" i="30"/>
  <c r="E101" i="30"/>
  <c r="D101" i="30"/>
  <c r="C101" i="30"/>
  <c r="H100" i="30"/>
  <c r="G100" i="30"/>
  <c r="F100" i="30"/>
  <c r="E100" i="30"/>
  <c r="D100" i="30"/>
  <c r="C100" i="30"/>
  <c r="H99" i="30"/>
  <c r="G99" i="30"/>
  <c r="F99" i="30"/>
  <c r="E99" i="30"/>
  <c r="D99" i="30"/>
  <c r="C99" i="30"/>
  <c r="H98" i="30"/>
  <c r="G98" i="30"/>
  <c r="F98" i="30"/>
  <c r="E98" i="30"/>
  <c r="D98" i="30"/>
  <c r="H97" i="30"/>
  <c r="G97" i="30"/>
  <c r="F97" i="30"/>
  <c r="E97" i="30"/>
  <c r="D97" i="30"/>
  <c r="H96" i="30"/>
  <c r="G96" i="30"/>
  <c r="F96" i="30"/>
  <c r="E96" i="30"/>
  <c r="D96" i="30"/>
  <c r="H95" i="30"/>
  <c r="G95" i="30"/>
  <c r="F95" i="30"/>
  <c r="E95" i="30"/>
  <c r="D95" i="30"/>
  <c r="H93" i="30"/>
  <c r="G93" i="30"/>
  <c r="F93" i="30"/>
  <c r="E93" i="30"/>
  <c r="D93" i="30"/>
  <c r="C93" i="30"/>
  <c r="H92" i="30"/>
  <c r="G92" i="30"/>
  <c r="F92" i="30"/>
  <c r="E92" i="30"/>
  <c r="D92" i="30"/>
  <c r="C92" i="30"/>
  <c r="H91" i="30"/>
  <c r="G91" i="30"/>
  <c r="F91" i="30"/>
  <c r="E91" i="30"/>
  <c r="D91" i="30"/>
  <c r="C91" i="30"/>
  <c r="H90" i="30"/>
  <c r="G90" i="30"/>
  <c r="F90" i="30"/>
  <c r="E90" i="30"/>
  <c r="D90" i="30"/>
  <c r="C90" i="30"/>
  <c r="H89" i="30"/>
  <c r="G89" i="30"/>
  <c r="F89" i="30"/>
  <c r="E89" i="30"/>
  <c r="D89" i="30"/>
  <c r="C89" i="30"/>
  <c r="H88" i="30"/>
  <c r="G88" i="30"/>
  <c r="F88" i="30"/>
  <c r="E88" i="30"/>
  <c r="D88" i="30"/>
  <c r="C88" i="30"/>
  <c r="H80" i="30"/>
  <c r="G80" i="30"/>
  <c r="F80" i="30"/>
  <c r="E80" i="30"/>
  <c r="D80" i="30"/>
  <c r="C80" i="30"/>
  <c r="H79" i="30"/>
  <c r="G79" i="30"/>
  <c r="F79" i="30"/>
  <c r="E79" i="30"/>
  <c r="D79" i="30"/>
  <c r="C79" i="30"/>
  <c r="H78" i="30"/>
  <c r="G78" i="30"/>
  <c r="F78" i="30"/>
  <c r="E78" i="30"/>
  <c r="D78" i="30"/>
  <c r="C78" i="30"/>
  <c r="H77" i="30"/>
  <c r="G77" i="30"/>
  <c r="F77" i="30"/>
  <c r="E77" i="30"/>
  <c r="D77" i="30"/>
  <c r="C77" i="30"/>
  <c r="H76" i="30"/>
  <c r="G76" i="30"/>
  <c r="F76" i="30"/>
  <c r="E76" i="30"/>
  <c r="D76" i="30"/>
  <c r="C76" i="30"/>
  <c r="H75" i="30"/>
  <c r="G75" i="30"/>
  <c r="F75" i="30"/>
  <c r="E75" i="30"/>
  <c r="D75" i="30"/>
  <c r="C75" i="30"/>
  <c r="H74" i="30"/>
  <c r="G74" i="30"/>
  <c r="F74" i="30"/>
  <c r="E74" i="30"/>
  <c r="D74" i="30"/>
  <c r="C74" i="30"/>
  <c r="H73" i="30"/>
  <c r="G73" i="30"/>
  <c r="F73" i="30"/>
  <c r="E73" i="30"/>
  <c r="D73" i="30"/>
  <c r="C73" i="30"/>
  <c r="H72" i="30"/>
  <c r="G72" i="30"/>
  <c r="F72" i="30"/>
  <c r="E72" i="30"/>
  <c r="D72" i="30"/>
  <c r="C72" i="30"/>
  <c r="H71" i="30"/>
  <c r="G71" i="30"/>
  <c r="F71" i="30"/>
  <c r="E71" i="30"/>
  <c r="D71" i="30"/>
  <c r="C71" i="30"/>
  <c r="H70" i="30"/>
  <c r="G70" i="30"/>
  <c r="F70" i="30"/>
  <c r="E70" i="30"/>
  <c r="D70" i="30"/>
  <c r="C70" i="30"/>
  <c r="H69" i="30"/>
  <c r="G69" i="30"/>
  <c r="F69" i="30"/>
  <c r="E69" i="30"/>
  <c r="D69" i="30"/>
  <c r="C69" i="30"/>
  <c r="H68" i="30"/>
  <c r="G68" i="30"/>
  <c r="F68" i="30"/>
  <c r="E68" i="30"/>
  <c r="D68" i="30"/>
  <c r="C68" i="30"/>
  <c r="H67" i="30"/>
  <c r="G67" i="30"/>
  <c r="F67" i="30"/>
  <c r="E67" i="30"/>
  <c r="D67" i="30"/>
  <c r="C67" i="30"/>
  <c r="H66" i="30"/>
  <c r="G66" i="30"/>
  <c r="F66" i="30"/>
  <c r="E66" i="30"/>
  <c r="D66" i="30"/>
  <c r="C66" i="30"/>
  <c r="H64" i="30"/>
  <c r="G64" i="30"/>
  <c r="F64" i="30"/>
  <c r="E64" i="30"/>
  <c r="D64" i="30"/>
  <c r="C64" i="30"/>
  <c r="H63" i="30"/>
  <c r="G63" i="30"/>
  <c r="F63" i="30"/>
  <c r="E63" i="30"/>
  <c r="D63" i="30"/>
  <c r="C63" i="30"/>
  <c r="H62" i="30"/>
  <c r="G62" i="30"/>
  <c r="F62" i="30"/>
  <c r="E62" i="30"/>
  <c r="D62" i="30"/>
  <c r="C62" i="30"/>
  <c r="H61" i="30"/>
  <c r="G61" i="30"/>
  <c r="F61" i="30"/>
  <c r="E61" i="30"/>
  <c r="D61" i="30"/>
  <c r="C61" i="30"/>
  <c r="H59" i="30"/>
  <c r="G59" i="30"/>
  <c r="F59" i="30"/>
  <c r="E59" i="30"/>
  <c r="D59" i="30"/>
  <c r="C59" i="30"/>
  <c r="H58" i="30"/>
  <c r="G58" i="30"/>
  <c r="F58" i="30"/>
  <c r="E58" i="30"/>
  <c r="D58" i="30"/>
  <c r="C58" i="30"/>
  <c r="H57" i="30"/>
  <c r="G57" i="30"/>
  <c r="F57" i="30"/>
  <c r="E57" i="30"/>
  <c r="D57" i="30"/>
  <c r="C57" i="30"/>
  <c r="H56" i="30"/>
  <c r="G56" i="30"/>
  <c r="F56" i="30"/>
  <c r="E56" i="30"/>
  <c r="D56" i="30"/>
  <c r="C56" i="30"/>
  <c r="H55" i="30"/>
  <c r="G55" i="30"/>
  <c r="F55" i="30"/>
  <c r="E55" i="30"/>
  <c r="D55" i="30"/>
  <c r="C55" i="30"/>
  <c r="H54" i="30"/>
  <c r="G54" i="30"/>
  <c r="F54" i="30"/>
  <c r="E54" i="30"/>
  <c r="D54" i="30"/>
  <c r="C54" i="30"/>
  <c r="H53" i="30"/>
  <c r="G53" i="30"/>
  <c r="F53" i="30"/>
  <c r="E53" i="30"/>
  <c r="D53" i="30"/>
  <c r="C53" i="30"/>
  <c r="H42" i="30"/>
  <c r="G42" i="30"/>
  <c r="F42" i="30"/>
  <c r="E42" i="30"/>
  <c r="D42" i="30"/>
  <c r="C42" i="30"/>
  <c r="H41" i="30"/>
  <c r="G41" i="30"/>
  <c r="F41" i="30"/>
  <c r="E41" i="30"/>
  <c r="D41" i="30"/>
  <c r="C41" i="30"/>
  <c r="H40" i="30"/>
  <c r="G40" i="30"/>
  <c r="F40" i="30"/>
  <c r="E40" i="30"/>
  <c r="D40" i="30"/>
  <c r="C40" i="30"/>
  <c r="H39" i="30"/>
  <c r="G39" i="30"/>
  <c r="F39" i="30"/>
  <c r="E39" i="30"/>
  <c r="D39" i="30"/>
  <c r="C39" i="30"/>
  <c r="H38" i="30"/>
  <c r="G38" i="30"/>
  <c r="F38" i="30"/>
  <c r="E38" i="30"/>
  <c r="D38" i="30"/>
  <c r="C38" i="30"/>
  <c r="H26" i="30"/>
  <c r="G26" i="30"/>
  <c r="F26" i="30"/>
  <c r="E26" i="30"/>
  <c r="D26" i="30"/>
  <c r="C26" i="30"/>
  <c r="H25" i="30"/>
  <c r="G25" i="30"/>
  <c r="F25" i="30"/>
  <c r="E25" i="30"/>
  <c r="D25" i="30"/>
  <c r="C25" i="30"/>
  <c r="H24" i="30"/>
  <c r="G24" i="30"/>
  <c r="F24" i="30"/>
  <c r="E24" i="30"/>
  <c r="D24" i="30"/>
  <c r="C24" i="30"/>
  <c r="H23" i="30"/>
  <c r="G23" i="30"/>
  <c r="F23" i="30"/>
  <c r="E23" i="30"/>
  <c r="D23" i="30"/>
  <c r="C23" i="30"/>
  <c r="H22" i="30"/>
  <c r="G22" i="30"/>
  <c r="F22" i="30"/>
  <c r="E22" i="30"/>
  <c r="D22" i="30"/>
  <c r="C22" i="30"/>
  <c r="H21" i="30"/>
  <c r="G21" i="30"/>
  <c r="F21" i="30"/>
  <c r="E21" i="30"/>
  <c r="D21" i="30"/>
  <c r="C21" i="30"/>
  <c r="H20" i="30"/>
  <c r="G20" i="30"/>
  <c r="F20" i="30"/>
  <c r="E20" i="30"/>
  <c r="D20" i="30"/>
  <c r="C20" i="30"/>
  <c r="H13" i="30"/>
  <c r="G13" i="30"/>
  <c r="F13" i="30"/>
  <c r="E13" i="30"/>
  <c r="D13" i="30"/>
  <c r="C13" i="30"/>
  <c r="H12" i="30"/>
  <c r="G12" i="30"/>
  <c r="F12" i="30"/>
  <c r="E12" i="30"/>
  <c r="D12" i="30"/>
  <c r="C12" i="30"/>
  <c r="H11" i="30"/>
  <c r="G11" i="30"/>
  <c r="F11" i="30"/>
  <c r="E11" i="30"/>
  <c r="D11" i="30"/>
  <c r="C11" i="30"/>
  <c r="H10" i="30"/>
  <c r="G10" i="30"/>
  <c r="F10" i="30"/>
  <c r="E10" i="30"/>
  <c r="D10" i="30"/>
  <c r="C10" i="30"/>
  <c r="H9" i="30"/>
  <c r="H8" i="30"/>
  <c r="H7" i="30"/>
  <c r="H6" i="30"/>
  <c r="H5" i="30"/>
  <c r="G5" i="30"/>
  <c r="F5" i="30"/>
  <c r="E5" i="30"/>
  <c r="D5" i="30"/>
  <c r="C5" i="30"/>
  <c r="H4" i="30"/>
  <c r="G4" i="30"/>
  <c r="F4" i="30"/>
  <c r="E4" i="30"/>
  <c r="D4" i="30"/>
  <c r="C4" i="30"/>
  <c r="H3" i="30"/>
  <c r="G3" i="30"/>
  <c r="F3" i="30"/>
  <c r="E3" i="30"/>
  <c r="D3" i="30"/>
  <c r="C3" i="30"/>
  <c r="H2" i="30"/>
  <c r="G2" i="30"/>
  <c r="F2" i="30"/>
  <c r="E2" i="30"/>
  <c r="D2" i="30"/>
  <c r="C2" i="30"/>
  <c r="H1" i="30"/>
  <c r="G1" i="30"/>
  <c r="F1" i="30"/>
  <c r="E1" i="30"/>
  <c r="D1" i="30"/>
  <c r="C1" i="30"/>
  <c r="H58" i="31"/>
  <c r="G58" i="31"/>
  <c r="F58" i="31"/>
  <c r="E58" i="31"/>
  <c r="D58" i="31"/>
  <c r="H55" i="31"/>
  <c r="G55" i="31"/>
  <c r="F55" i="31"/>
  <c r="E55" i="31"/>
  <c r="D55" i="31"/>
  <c r="C55" i="31"/>
  <c r="H54" i="31"/>
  <c r="G54" i="31"/>
  <c r="F54" i="31"/>
  <c r="E54" i="31"/>
  <c r="D54" i="31"/>
  <c r="C54" i="31"/>
  <c r="H53" i="31"/>
  <c r="G53" i="31"/>
  <c r="F53" i="31"/>
  <c r="E53" i="31"/>
  <c r="D53" i="31"/>
  <c r="C53" i="31"/>
  <c r="H52" i="31"/>
  <c r="G52" i="31"/>
  <c r="F52" i="31"/>
  <c r="E52" i="31"/>
  <c r="D52" i="31"/>
  <c r="C52" i="31"/>
  <c r="H99" i="31"/>
  <c r="G99" i="31"/>
  <c r="F99" i="31"/>
  <c r="E99" i="31"/>
  <c r="D99" i="31"/>
  <c r="C99" i="31"/>
  <c r="H98" i="31"/>
  <c r="G98" i="31"/>
  <c r="F98" i="31"/>
  <c r="E98" i="31"/>
  <c r="D98" i="31"/>
  <c r="C98" i="31"/>
  <c r="H97" i="31"/>
  <c r="G97" i="31"/>
  <c r="F97" i="31"/>
  <c r="E97" i="31"/>
  <c r="D97" i="31"/>
  <c r="C97" i="31"/>
  <c r="H96" i="31"/>
  <c r="G96" i="31"/>
  <c r="F96" i="31"/>
  <c r="E96" i="31"/>
  <c r="D96" i="31"/>
  <c r="C96" i="31"/>
  <c r="H95" i="31"/>
  <c r="G95" i="31"/>
  <c r="F95" i="31"/>
  <c r="E95" i="31"/>
  <c r="D95" i="31"/>
  <c r="C95" i="31"/>
  <c r="H94" i="31"/>
  <c r="G94" i="31"/>
  <c r="F94" i="31"/>
  <c r="E94" i="31"/>
  <c r="D94" i="31"/>
  <c r="C94" i="31"/>
  <c r="H93" i="31"/>
  <c r="G93" i="31"/>
  <c r="F93" i="31"/>
  <c r="E93" i="31"/>
  <c r="D93" i="31"/>
  <c r="C93" i="31"/>
  <c r="H92" i="31"/>
  <c r="G92" i="31"/>
  <c r="F92" i="31"/>
  <c r="E92" i="31"/>
  <c r="D92" i="31"/>
  <c r="C92" i="31"/>
  <c r="H91" i="31"/>
  <c r="G91" i="31"/>
  <c r="F91" i="31"/>
  <c r="E91" i="31"/>
  <c r="D91" i="31"/>
  <c r="C91" i="31"/>
  <c r="H90" i="31"/>
  <c r="G90" i="31"/>
  <c r="F90" i="31"/>
  <c r="E90" i="31"/>
  <c r="D90" i="31"/>
  <c r="C90" i="31"/>
  <c r="H89" i="31"/>
  <c r="G89" i="31"/>
  <c r="F89" i="31"/>
  <c r="E89" i="31"/>
  <c r="D89" i="31"/>
  <c r="C89" i="31"/>
  <c r="H88" i="31"/>
  <c r="G88" i="31"/>
  <c r="F88" i="31"/>
  <c r="E88" i="31"/>
  <c r="D88" i="31"/>
  <c r="C88" i="31"/>
  <c r="H87" i="31"/>
  <c r="G87" i="31"/>
  <c r="F87" i="31"/>
  <c r="E87" i="31"/>
  <c r="D87" i="31"/>
  <c r="C87" i="31"/>
  <c r="H86" i="31"/>
  <c r="G86" i="31"/>
  <c r="F86" i="31"/>
  <c r="E86" i="31"/>
  <c r="D86" i="31"/>
  <c r="C86" i="31"/>
  <c r="H83" i="31"/>
  <c r="G83" i="31"/>
  <c r="F83" i="31"/>
  <c r="E83" i="31"/>
  <c r="D83" i="31"/>
  <c r="C83" i="31"/>
  <c r="H82" i="31"/>
  <c r="G82" i="31"/>
  <c r="F82" i="31"/>
  <c r="E82" i="31"/>
  <c r="D82" i="31"/>
  <c r="C82" i="31"/>
  <c r="H81" i="31"/>
  <c r="G81" i="31"/>
  <c r="F81" i="31"/>
  <c r="E81" i="31"/>
  <c r="D81" i="31"/>
  <c r="C81" i="31"/>
  <c r="H80" i="31"/>
  <c r="G80" i="31"/>
  <c r="F80" i="31"/>
  <c r="E80" i="31"/>
  <c r="D80" i="31"/>
  <c r="C80" i="31"/>
  <c r="H79" i="31"/>
  <c r="G79" i="31"/>
  <c r="F79" i="31"/>
  <c r="E79" i="31"/>
  <c r="D79" i="31"/>
  <c r="C79" i="31"/>
  <c r="H78" i="31"/>
  <c r="G78" i="31"/>
  <c r="F78" i="31"/>
  <c r="E78" i="31"/>
  <c r="D78" i="31"/>
  <c r="C78" i="31"/>
  <c r="H75" i="31"/>
  <c r="G75" i="31"/>
  <c r="F75" i="31"/>
  <c r="E75" i="31"/>
  <c r="D75" i="31"/>
  <c r="C75" i="31"/>
  <c r="H74" i="31"/>
  <c r="G74" i="31"/>
  <c r="F74" i="31"/>
  <c r="E74" i="31"/>
  <c r="D74" i="31"/>
  <c r="C74" i="31"/>
  <c r="H73" i="31"/>
  <c r="G73" i="31"/>
  <c r="F73" i="31"/>
  <c r="E73" i="31"/>
  <c r="D73" i="31"/>
  <c r="C73" i="31"/>
  <c r="H72" i="31"/>
  <c r="G72" i="31"/>
  <c r="F72" i="31"/>
  <c r="E72" i="31"/>
  <c r="D72" i="31"/>
  <c r="C72" i="31"/>
  <c r="H71" i="31"/>
  <c r="G71" i="31"/>
  <c r="F71" i="31"/>
  <c r="E71" i="31"/>
  <c r="D71" i="31"/>
  <c r="C71" i="31"/>
  <c r="H70" i="31"/>
  <c r="G70" i="31"/>
  <c r="F70" i="31"/>
  <c r="E70" i="31"/>
  <c r="D70" i="31"/>
  <c r="C70" i="31"/>
  <c r="H69" i="31"/>
  <c r="G69" i="31"/>
  <c r="F69" i="31"/>
  <c r="E69" i="31"/>
  <c r="D69" i="31"/>
  <c r="C69" i="31"/>
  <c r="H68" i="31"/>
  <c r="G68" i="31"/>
  <c r="F68" i="31"/>
  <c r="E68" i="31"/>
  <c r="D68" i="31"/>
  <c r="C68" i="31"/>
  <c r="H67" i="31"/>
  <c r="G67" i="31"/>
  <c r="F67" i="31"/>
  <c r="E67" i="31"/>
  <c r="D67" i="31"/>
  <c r="C67" i="31"/>
  <c r="H66" i="31"/>
  <c r="G66" i="31"/>
  <c r="F66" i="31"/>
  <c r="E66" i="31"/>
  <c r="D66" i="31"/>
  <c r="C66" i="31"/>
  <c r="H65" i="31"/>
  <c r="G65" i="31"/>
  <c r="F65" i="31"/>
  <c r="E65" i="31"/>
  <c r="D65" i="31"/>
  <c r="C65" i="31"/>
  <c r="H64" i="31"/>
  <c r="G64" i="31"/>
  <c r="F64" i="31"/>
  <c r="E64" i="31"/>
  <c r="D64" i="31"/>
  <c r="C64" i="31"/>
  <c r="H63" i="31"/>
  <c r="G63" i="31"/>
  <c r="F63" i="31"/>
  <c r="E63" i="31"/>
  <c r="D63" i="31"/>
  <c r="C63" i="31"/>
  <c r="H62" i="31"/>
  <c r="G62" i="31"/>
  <c r="F62" i="31"/>
  <c r="E62" i="31"/>
  <c r="D62" i="31"/>
  <c r="C62" i="31"/>
  <c r="H61" i="31"/>
  <c r="G61" i="31"/>
  <c r="F61" i="31"/>
  <c r="E61" i="31"/>
  <c r="D61" i="31"/>
  <c r="C61" i="31"/>
  <c r="H60" i="31"/>
  <c r="G60" i="31"/>
  <c r="F60" i="31"/>
  <c r="E60" i="31"/>
  <c r="D60" i="31"/>
  <c r="C60" i="31"/>
  <c r="H59" i="31"/>
  <c r="G59" i="31"/>
  <c r="F59" i="31"/>
  <c r="E59" i="31"/>
  <c r="D59" i="31"/>
  <c r="C59" i="31"/>
  <c r="H49" i="31"/>
  <c r="G49" i="31"/>
  <c r="F49" i="31"/>
  <c r="E49" i="31"/>
  <c r="D49" i="31"/>
  <c r="C49" i="31"/>
  <c r="H48" i="31"/>
  <c r="G48" i="31"/>
  <c r="F48" i="31"/>
  <c r="E48" i="31"/>
  <c r="D48" i="31"/>
  <c r="C48" i="31"/>
  <c r="H47" i="31"/>
  <c r="G47" i="31"/>
  <c r="F47" i="31"/>
  <c r="E47" i="31"/>
  <c r="D47" i="31"/>
  <c r="C47" i="31"/>
  <c r="H46" i="31"/>
  <c r="G46" i="31"/>
  <c r="F46" i="31"/>
  <c r="E46" i="31"/>
  <c r="D46" i="31"/>
  <c r="C46" i="31"/>
  <c r="H45" i="31"/>
  <c r="G45" i="31"/>
  <c r="F45" i="31"/>
  <c r="E45" i="31"/>
  <c r="D45" i="31"/>
  <c r="C45" i="31"/>
  <c r="H44" i="31"/>
  <c r="G44" i="31"/>
  <c r="F44" i="31"/>
  <c r="E44" i="31"/>
  <c r="D44" i="31"/>
  <c r="C44" i="31"/>
  <c r="H43" i="31"/>
  <c r="G43" i="31"/>
  <c r="F43" i="31"/>
  <c r="E43" i="31"/>
  <c r="D43" i="31"/>
  <c r="C43" i="31"/>
  <c r="H42" i="31"/>
  <c r="G42" i="31"/>
  <c r="F42" i="31"/>
  <c r="E42" i="31"/>
  <c r="D42" i="31"/>
  <c r="C42" i="31"/>
  <c r="H41" i="31"/>
  <c r="G41" i="31"/>
  <c r="F41" i="31"/>
  <c r="E41" i="31"/>
  <c r="D41" i="31"/>
  <c r="C41" i="31"/>
  <c r="H40" i="31"/>
  <c r="G40" i="31"/>
  <c r="F40" i="31"/>
  <c r="E40" i="31"/>
  <c r="D40" i="31"/>
  <c r="C40" i="31"/>
  <c r="H38" i="31"/>
  <c r="G38" i="31"/>
  <c r="F38" i="31"/>
  <c r="E38" i="31"/>
  <c r="D38" i="31"/>
  <c r="C38" i="31"/>
  <c r="H37" i="31"/>
  <c r="G37" i="31"/>
  <c r="F37" i="31"/>
  <c r="E37" i="31"/>
  <c r="D37" i="31"/>
  <c r="C37" i="31"/>
  <c r="H36" i="31"/>
  <c r="G36" i="31"/>
  <c r="F36" i="31"/>
  <c r="E36" i="31"/>
  <c r="D36" i="31"/>
  <c r="C36" i="31"/>
  <c r="H35" i="31"/>
  <c r="G35" i="31"/>
  <c r="F35" i="31"/>
  <c r="E35" i="31"/>
  <c r="D35" i="31"/>
  <c r="C35" i="31"/>
  <c r="H34" i="31"/>
  <c r="G34" i="31"/>
  <c r="F34" i="31"/>
  <c r="E34" i="31"/>
  <c r="D34" i="31"/>
  <c r="C34" i="31"/>
  <c r="H33" i="31"/>
  <c r="G33" i="31"/>
  <c r="F33" i="31"/>
  <c r="E33" i="31"/>
  <c r="D33" i="31"/>
  <c r="C33" i="31"/>
  <c r="H32" i="31"/>
  <c r="G32" i="31"/>
  <c r="F32" i="31"/>
  <c r="E32" i="31"/>
  <c r="D32" i="31"/>
  <c r="C32" i="31"/>
  <c r="H25" i="31"/>
  <c r="G25" i="31"/>
  <c r="F25" i="31"/>
  <c r="E25" i="31"/>
  <c r="D25" i="31"/>
  <c r="C25" i="31"/>
  <c r="H24" i="31"/>
  <c r="G24" i="31"/>
  <c r="F24" i="31"/>
  <c r="E24" i="31"/>
  <c r="D24" i="31"/>
  <c r="C24" i="31"/>
  <c r="H23" i="31"/>
  <c r="G23" i="31"/>
  <c r="F23" i="31"/>
  <c r="E23" i="31"/>
  <c r="D23" i="31"/>
  <c r="C23" i="31"/>
  <c r="H22" i="31"/>
  <c r="G22" i="31"/>
  <c r="F22" i="31"/>
  <c r="E22" i="31"/>
  <c r="D22" i="31"/>
  <c r="C22" i="31"/>
  <c r="H5" i="31"/>
  <c r="G5" i="31"/>
  <c r="F5" i="31"/>
  <c r="E5" i="31"/>
  <c r="D5" i="31"/>
  <c r="C5" i="31"/>
  <c r="H4" i="31"/>
  <c r="G4" i="31"/>
  <c r="F4" i="31"/>
  <c r="E4" i="31"/>
  <c r="D4" i="31"/>
  <c r="C4" i="31"/>
  <c r="H3" i="31"/>
  <c r="G3" i="31"/>
  <c r="F3" i="31"/>
  <c r="E3" i="31"/>
  <c r="D3" i="31"/>
  <c r="C3" i="31"/>
  <c r="H2" i="31"/>
  <c r="G2" i="31"/>
  <c r="F2" i="31"/>
  <c r="D2" i="31"/>
  <c r="C2" i="31"/>
  <c r="H1" i="31"/>
  <c r="G1" i="31"/>
  <c r="F1" i="31"/>
  <c r="E1" i="31"/>
  <c r="D1" i="31"/>
  <c r="C1" i="31"/>
  <c r="B1" i="31"/>
  <c r="A1" i="31"/>
  <c r="H58" i="29"/>
  <c r="G58" i="29"/>
  <c r="F58" i="29"/>
  <c r="E58" i="29"/>
  <c r="D58" i="29"/>
  <c r="C58" i="29"/>
  <c r="H57" i="29"/>
  <c r="G57" i="29"/>
  <c r="F57" i="29"/>
  <c r="E57" i="29"/>
  <c r="D57" i="29"/>
  <c r="C57" i="29"/>
  <c r="H56" i="29"/>
  <c r="G56" i="29"/>
  <c r="F56" i="29"/>
  <c r="E56" i="29"/>
  <c r="D56" i="29"/>
  <c r="C56" i="29"/>
  <c r="H55" i="29"/>
  <c r="G55" i="29"/>
  <c r="F55" i="29"/>
  <c r="E55" i="29"/>
  <c r="D55" i="29"/>
  <c r="C55" i="29"/>
  <c r="H54" i="29"/>
  <c r="G54" i="29"/>
  <c r="F54" i="29"/>
  <c r="E54" i="29"/>
  <c r="D54" i="29"/>
  <c r="C54" i="29"/>
  <c r="H53" i="29"/>
  <c r="G53" i="29"/>
  <c r="F53" i="29"/>
  <c r="E53" i="29"/>
  <c r="D53" i="29"/>
  <c r="C53" i="29"/>
  <c r="H108" i="29"/>
  <c r="G108" i="29"/>
  <c r="F108" i="29"/>
  <c r="E108" i="29"/>
  <c r="D108" i="29"/>
  <c r="C108" i="29"/>
  <c r="H107" i="29"/>
  <c r="G107" i="29"/>
  <c r="F107" i="29"/>
  <c r="E107" i="29"/>
  <c r="D107" i="29"/>
  <c r="C107" i="29"/>
  <c r="H106" i="29"/>
  <c r="G106" i="29"/>
  <c r="F106" i="29"/>
  <c r="E106" i="29"/>
  <c r="D106" i="29"/>
  <c r="C106" i="29"/>
  <c r="H105" i="29"/>
  <c r="G105" i="29"/>
  <c r="F105" i="29"/>
  <c r="E105" i="29"/>
  <c r="D105" i="29"/>
  <c r="C105" i="29"/>
  <c r="H104" i="29"/>
  <c r="G104" i="29"/>
  <c r="F104" i="29"/>
  <c r="E104" i="29"/>
  <c r="D104" i="29"/>
  <c r="C104" i="29"/>
  <c r="H103" i="29"/>
  <c r="G103" i="29"/>
  <c r="F103" i="29"/>
  <c r="E103" i="29"/>
  <c r="D103" i="29"/>
  <c r="C103" i="29"/>
  <c r="H102" i="29"/>
  <c r="G102" i="29"/>
  <c r="F102" i="29"/>
  <c r="E102" i="29"/>
  <c r="D102" i="29"/>
  <c r="C102" i="29"/>
  <c r="H101" i="29"/>
  <c r="G101" i="29"/>
  <c r="F101" i="29"/>
  <c r="E101" i="29"/>
  <c r="D101" i="29"/>
  <c r="C101" i="29"/>
  <c r="H100" i="29"/>
  <c r="G100" i="29"/>
  <c r="F100" i="29"/>
  <c r="E100" i="29"/>
  <c r="D100" i="29"/>
  <c r="C100" i="29"/>
  <c r="H99" i="29"/>
  <c r="G99" i="29"/>
  <c r="F99" i="29"/>
  <c r="E99" i="29"/>
  <c r="D99" i="29"/>
  <c r="C99" i="29"/>
  <c r="H98" i="29"/>
  <c r="G98" i="29"/>
  <c r="F98" i="29"/>
  <c r="E98" i="29"/>
  <c r="D98" i="29"/>
  <c r="C98" i="29"/>
  <c r="H97" i="29"/>
  <c r="G97" i="29"/>
  <c r="F97" i="29"/>
  <c r="E97" i="29"/>
  <c r="D97" i="29"/>
  <c r="C97" i="29"/>
  <c r="H96" i="29"/>
  <c r="G96" i="29"/>
  <c r="F96" i="29"/>
  <c r="E96" i="29"/>
  <c r="D96" i="29"/>
  <c r="C96" i="29"/>
  <c r="H95" i="29"/>
  <c r="G95" i="29"/>
  <c r="F95" i="29"/>
  <c r="E95" i="29"/>
  <c r="D95" i="29"/>
  <c r="C95" i="29"/>
  <c r="H94" i="29"/>
  <c r="G94" i="29"/>
  <c r="F94" i="29"/>
  <c r="E94" i="29"/>
  <c r="D94" i="29"/>
  <c r="H93" i="29"/>
  <c r="G93" i="29"/>
  <c r="F93" i="29"/>
  <c r="E93" i="29"/>
  <c r="D93" i="29"/>
  <c r="H92" i="29"/>
  <c r="G92" i="29"/>
  <c r="F92" i="29"/>
  <c r="E92" i="29"/>
  <c r="D92" i="29"/>
  <c r="C92" i="29"/>
  <c r="H91" i="29"/>
  <c r="G91" i="29"/>
  <c r="F91" i="29"/>
  <c r="E91" i="29"/>
  <c r="D91" i="29"/>
  <c r="C91" i="29"/>
  <c r="H90" i="29"/>
  <c r="G90" i="29"/>
  <c r="F90" i="29"/>
  <c r="E90" i="29"/>
  <c r="D90" i="29"/>
  <c r="C90" i="29"/>
  <c r="H89" i="29"/>
  <c r="G89" i="29"/>
  <c r="F89" i="29"/>
  <c r="E89" i="29"/>
  <c r="D89" i="29"/>
  <c r="C89" i="29"/>
  <c r="H88" i="29"/>
  <c r="G88" i="29"/>
  <c r="F88" i="29"/>
  <c r="E88" i="29"/>
  <c r="D88" i="29"/>
  <c r="C88" i="29"/>
  <c r="H87" i="29"/>
  <c r="G87" i="29"/>
  <c r="F87" i="29"/>
  <c r="E87" i="29"/>
  <c r="D87" i="29"/>
  <c r="C87" i="29"/>
  <c r="H86" i="29"/>
  <c r="G86" i="29"/>
  <c r="F86" i="29"/>
  <c r="E86" i="29"/>
  <c r="D86" i="29"/>
  <c r="C86" i="29"/>
  <c r="H85" i="29"/>
  <c r="G85" i="29"/>
  <c r="F85" i="29"/>
  <c r="E85" i="29"/>
  <c r="D85" i="29"/>
  <c r="C85" i="29"/>
  <c r="H84" i="29"/>
  <c r="G84" i="29"/>
  <c r="F84" i="29"/>
  <c r="E84" i="29"/>
  <c r="D84" i="29"/>
  <c r="C84" i="29"/>
  <c r="H83" i="29"/>
  <c r="G83" i="29"/>
  <c r="F83" i="29"/>
  <c r="E83" i="29"/>
  <c r="D83" i="29"/>
  <c r="C83" i="29"/>
  <c r="H82" i="29"/>
  <c r="G82" i="29"/>
  <c r="F82" i="29"/>
  <c r="E82" i="29"/>
  <c r="D82" i="29"/>
  <c r="C82" i="29"/>
  <c r="H81" i="29"/>
  <c r="G81" i="29"/>
  <c r="F81" i="29"/>
  <c r="E81" i="29"/>
  <c r="D81" i="29"/>
  <c r="C81" i="29"/>
  <c r="H80" i="29"/>
  <c r="G80" i="29"/>
  <c r="F80" i="29"/>
  <c r="E80" i="29"/>
  <c r="D80" i="29"/>
  <c r="C80" i="29"/>
  <c r="H79" i="29"/>
  <c r="G79" i="29"/>
  <c r="F79" i="29"/>
  <c r="E79" i="29"/>
  <c r="D79" i="29"/>
  <c r="C79" i="29"/>
  <c r="H78" i="29"/>
  <c r="G78" i="29"/>
  <c r="F78" i="29"/>
  <c r="E78" i="29"/>
  <c r="D78" i="29"/>
  <c r="C78" i="29"/>
  <c r="H77" i="29"/>
  <c r="G77" i="29"/>
  <c r="F77" i="29"/>
  <c r="E77" i="29"/>
  <c r="D77" i="29"/>
  <c r="C77" i="29"/>
  <c r="H76" i="29"/>
  <c r="G76" i="29"/>
  <c r="F76" i="29"/>
  <c r="E76" i="29"/>
  <c r="D76" i="29"/>
  <c r="C76" i="29"/>
  <c r="H75" i="29"/>
  <c r="G75" i="29"/>
  <c r="F75" i="29"/>
  <c r="E75" i="29"/>
  <c r="D75" i="29"/>
  <c r="C75" i="29"/>
  <c r="H63" i="29"/>
  <c r="G63" i="29"/>
  <c r="F63" i="29"/>
  <c r="E63" i="29"/>
  <c r="D63" i="29"/>
  <c r="C63" i="29"/>
  <c r="H62" i="29"/>
  <c r="G62" i="29"/>
  <c r="F62" i="29"/>
  <c r="E62" i="29"/>
  <c r="D62" i="29"/>
  <c r="C62" i="29"/>
  <c r="H61" i="29"/>
  <c r="G61" i="29"/>
  <c r="F61" i="29"/>
  <c r="E61" i="29"/>
  <c r="D61" i="29"/>
  <c r="C61" i="29"/>
  <c r="H60" i="29"/>
  <c r="G60" i="29"/>
  <c r="F60" i="29"/>
  <c r="E60" i="29"/>
  <c r="D60" i="29"/>
  <c r="H59" i="29"/>
  <c r="G59" i="29"/>
  <c r="F59" i="29"/>
  <c r="E59" i="29"/>
  <c r="D59" i="29"/>
  <c r="H52" i="29"/>
  <c r="G52" i="29"/>
  <c r="F52" i="29"/>
  <c r="E52" i="29"/>
  <c r="D52" i="29"/>
  <c r="C52" i="29"/>
  <c r="H51" i="29"/>
  <c r="G51" i="29"/>
  <c r="F51" i="29"/>
  <c r="E51" i="29"/>
  <c r="D51" i="29"/>
  <c r="C51" i="29"/>
  <c r="H50" i="29"/>
  <c r="G50" i="29"/>
  <c r="F50" i="29"/>
  <c r="E50" i="29"/>
  <c r="D50" i="29"/>
  <c r="C50" i="29"/>
  <c r="H49" i="29"/>
  <c r="G49" i="29"/>
  <c r="F49" i="29"/>
  <c r="E49" i="29"/>
  <c r="D49" i="29"/>
  <c r="C49" i="29"/>
  <c r="H48" i="29"/>
  <c r="G48" i="29"/>
  <c r="F48" i="29"/>
  <c r="E48" i="29"/>
  <c r="D48" i="29"/>
  <c r="C48" i="29"/>
  <c r="H47" i="29"/>
  <c r="G47" i="29"/>
  <c r="F47" i="29"/>
  <c r="E47" i="29"/>
  <c r="D47" i="29"/>
  <c r="C47" i="29"/>
  <c r="H46" i="29"/>
  <c r="G46" i="29"/>
  <c r="F46" i="29"/>
  <c r="E46" i="29"/>
  <c r="D46" i="29"/>
  <c r="C46" i="29"/>
  <c r="H45" i="29"/>
  <c r="G45" i="29"/>
  <c r="F45" i="29"/>
  <c r="E45" i="29"/>
  <c r="D45" i="29"/>
  <c r="C45" i="29"/>
  <c r="H43" i="29"/>
  <c r="G43" i="29"/>
  <c r="F43" i="29"/>
  <c r="E43" i="29"/>
  <c r="D43" i="29"/>
  <c r="C43" i="29"/>
  <c r="H42" i="29"/>
  <c r="G42" i="29"/>
  <c r="F42" i="29"/>
  <c r="E42" i="29"/>
  <c r="D42" i="29"/>
  <c r="C42" i="29"/>
  <c r="H41" i="29"/>
  <c r="G41" i="29"/>
  <c r="F41" i="29"/>
  <c r="E41" i="29"/>
  <c r="D41" i="29"/>
  <c r="C41" i="29"/>
  <c r="H40" i="29"/>
  <c r="G40" i="29"/>
  <c r="F40" i="29"/>
  <c r="E40" i="29"/>
  <c r="D40" i="29"/>
  <c r="C40" i="29"/>
  <c r="H39" i="29"/>
  <c r="G39" i="29"/>
  <c r="F39" i="29"/>
  <c r="E39" i="29"/>
  <c r="D39" i="29"/>
  <c r="C39" i="29"/>
  <c r="H38" i="29"/>
  <c r="G38" i="29"/>
  <c r="F38" i="29"/>
  <c r="E38" i="29"/>
  <c r="D38" i="29"/>
  <c r="C38" i="29"/>
  <c r="H37" i="29"/>
  <c r="G37" i="29"/>
  <c r="F37" i="29"/>
  <c r="E37" i="29"/>
  <c r="D37" i="29"/>
  <c r="C37" i="29"/>
  <c r="H36" i="29"/>
  <c r="G36" i="29"/>
  <c r="F36" i="29"/>
  <c r="E36" i="29"/>
  <c r="D36" i="29"/>
  <c r="C36" i="29"/>
  <c r="I35" i="29"/>
  <c r="H35" i="29"/>
  <c r="G35" i="29"/>
  <c r="F35" i="29"/>
  <c r="E35" i="29"/>
  <c r="D35" i="29"/>
  <c r="C35" i="29"/>
  <c r="I34" i="29"/>
  <c r="H34" i="29"/>
  <c r="G34" i="29"/>
  <c r="F34" i="29"/>
  <c r="E34" i="29"/>
  <c r="D34" i="29"/>
  <c r="C34" i="29"/>
  <c r="I33" i="29"/>
  <c r="H33" i="29"/>
  <c r="G33" i="29"/>
  <c r="F33" i="29"/>
  <c r="E33" i="29"/>
  <c r="D33" i="29"/>
  <c r="C33" i="29"/>
  <c r="I32" i="29"/>
  <c r="H32" i="29"/>
  <c r="G32" i="29"/>
  <c r="F32" i="29"/>
  <c r="E32" i="29"/>
  <c r="D32" i="29"/>
  <c r="C32" i="29"/>
  <c r="I31" i="29"/>
  <c r="H31" i="29"/>
  <c r="G31" i="29"/>
  <c r="F31" i="29"/>
  <c r="E31" i="29"/>
  <c r="D31" i="29"/>
  <c r="C31" i="29"/>
  <c r="I30" i="29"/>
  <c r="H30" i="29"/>
  <c r="G30" i="29"/>
  <c r="F30" i="29"/>
  <c r="E30" i="29"/>
  <c r="D30" i="29"/>
  <c r="C30" i="29"/>
  <c r="I29" i="29"/>
  <c r="H29" i="29"/>
  <c r="G29" i="29"/>
  <c r="F29" i="29"/>
  <c r="E29" i="29"/>
  <c r="D29" i="29"/>
  <c r="C29" i="29"/>
  <c r="H28" i="29"/>
  <c r="G28" i="29"/>
  <c r="F28" i="29"/>
  <c r="E28" i="29"/>
  <c r="D28" i="29"/>
  <c r="C28" i="29"/>
  <c r="H18" i="29"/>
  <c r="G18" i="29"/>
  <c r="F18" i="29"/>
  <c r="E18" i="29"/>
  <c r="D18" i="29"/>
  <c r="C18" i="29"/>
  <c r="H17" i="29"/>
  <c r="G17" i="29"/>
  <c r="F17" i="29"/>
  <c r="E17" i="29"/>
  <c r="D17" i="29"/>
  <c r="C17" i="29"/>
  <c r="H16" i="29"/>
  <c r="G16" i="29"/>
  <c r="F16" i="29"/>
  <c r="E16" i="29"/>
  <c r="D16" i="29"/>
  <c r="C16" i="29"/>
  <c r="H15" i="29"/>
  <c r="G15" i="29"/>
  <c r="F15" i="29"/>
  <c r="E15" i="29"/>
  <c r="D15" i="29"/>
  <c r="C15" i="29"/>
  <c r="H14" i="29"/>
  <c r="G14" i="29"/>
  <c r="F14" i="29"/>
  <c r="E14" i="29"/>
  <c r="D14" i="29"/>
  <c r="C14" i="29"/>
  <c r="H13" i="29"/>
  <c r="G13" i="29"/>
  <c r="F13" i="29"/>
  <c r="E13" i="29"/>
  <c r="D13" i="29"/>
  <c r="C13" i="29"/>
  <c r="H12" i="29"/>
  <c r="G12" i="29"/>
  <c r="F12" i="29"/>
  <c r="E12" i="29"/>
  <c r="D12" i="29"/>
  <c r="C12" i="29"/>
  <c r="H11" i="29"/>
  <c r="G11" i="29"/>
  <c r="F11" i="29"/>
  <c r="E11" i="29"/>
  <c r="D11" i="29"/>
  <c r="C11" i="29"/>
  <c r="H10" i="29"/>
  <c r="G10" i="29"/>
  <c r="F10" i="29"/>
  <c r="E10" i="29"/>
  <c r="D10" i="29"/>
  <c r="C10" i="29"/>
  <c r="H9" i="29"/>
  <c r="G9" i="29"/>
  <c r="F9" i="29"/>
  <c r="E9" i="29"/>
  <c r="D9" i="29"/>
  <c r="C9" i="29"/>
  <c r="H8" i="29"/>
  <c r="G8" i="29"/>
  <c r="F8" i="29"/>
  <c r="E8" i="29"/>
  <c r="D8" i="29"/>
  <c r="C8" i="29"/>
  <c r="H7" i="29"/>
  <c r="G7" i="29"/>
  <c r="F7" i="29"/>
  <c r="E7" i="29"/>
  <c r="D7" i="29"/>
  <c r="C7" i="29"/>
  <c r="H6" i="29"/>
  <c r="G6" i="29"/>
  <c r="F6" i="29"/>
  <c r="E6" i="29"/>
  <c r="D6" i="29"/>
  <c r="C6" i="29"/>
  <c r="H5" i="29"/>
  <c r="G5" i="29"/>
  <c r="F5" i="29"/>
  <c r="E5" i="29"/>
  <c r="D5" i="29"/>
  <c r="C5" i="29"/>
  <c r="H4" i="29"/>
  <c r="G4" i="29"/>
  <c r="F4" i="29"/>
  <c r="E4" i="29"/>
  <c r="D4" i="29"/>
  <c r="C4" i="29"/>
  <c r="H3" i="29"/>
  <c r="G3" i="29"/>
  <c r="F3" i="29"/>
  <c r="E3" i="29"/>
  <c r="D3" i="29"/>
  <c r="C3" i="29"/>
  <c r="H2" i="29"/>
  <c r="G2" i="29"/>
  <c r="F2" i="29"/>
  <c r="E2" i="29"/>
  <c r="D2" i="29"/>
  <c r="C2" i="29"/>
  <c r="H1" i="29"/>
  <c r="G1" i="29"/>
  <c r="F1" i="29"/>
  <c r="E1" i="29"/>
  <c r="D1" i="29"/>
  <c r="C1" i="29"/>
  <c r="H7" i="20"/>
  <c r="G7" i="20"/>
  <c r="F7" i="20"/>
  <c r="E7" i="20"/>
  <c r="D7" i="20"/>
  <c r="C7" i="20"/>
  <c r="B7" i="20"/>
  <c r="A7" i="20"/>
  <c r="H6" i="20"/>
  <c r="G6" i="20"/>
  <c r="F6" i="20"/>
  <c r="E6" i="20"/>
  <c r="D6" i="20"/>
  <c r="C6" i="20"/>
  <c r="B6" i="20"/>
  <c r="A6" i="20"/>
  <c r="H5" i="20"/>
  <c r="G5" i="20"/>
  <c r="F5" i="20"/>
  <c r="E5" i="20"/>
  <c r="D5" i="20"/>
  <c r="C5" i="20"/>
  <c r="B5" i="20"/>
  <c r="A5" i="20"/>
  <c r="H4" i="20"/>
  <c r="G4" i="20"/>
  <c r="F4" i="20"/>
  <c r="E4" i="20"/>
  <c r="D4" i="20"/>
  <c r="C4" i="20"/>
  <c r="B4" i="20"/>
  <c r="A4" i="20"/>
  <c r="H3" i="20"/>
  <c r="G3" i="20"/>
  <c r="F3" i="20"/>
  <c r="E3" i="20"/>
  <c r="D3" i="20"/>
  <c r="C3" i="20"/>
  <c r="B3" i="20"/>
  <c r="A3" i="20"/>
  <c r="H2" i="20"/>
  <c r="G2" i="20"/>
  <c r="F2" i="20"/>
  <c r="E2" i="20"/>
  <c r="D2" i="20"/>
  <c r="C2" i="20"/>
  <c r="B2" i="20"/>
  <c r="A2" i="20"/>
  <c r="H1" i="20"/>
  <c r="G1" i="20"/>
  <c r="F1" i="20"/>
  <c r="E1" i="20"/>
  <c r="D1" i="20"/>
  <c r="C1" i="20"/>
  <c r="B1" i="20"/>
  <c r="A1" i="20"/>
  <c r="H29" i="17"/>
  <c r="G29" i="17"/>
  <c r="F29" i="17"/>
  <c r="E29" i="17"/>
  <c r="D29" i="17"/>
  <c r="C29" i="17"/>
  <c r="B29" i="17"/>
  <c r="A29" i="17"/>
  <c r="H28" i="17"/>
  <c r="G28" i="17"/>
  <c r="F28" i="17"/>
  <c r="E28" i="17"/>
  <c r="D28" i="17"/>
  <c r="C28" i="17"/>
  <c r="B28" i="17"/>
  <c r="A28" i="17"/>
  <c r="H27" i="17"/>
  <c r="G27" i="17"/>
  <c r="F27" i="17"/>
  <c r="E27" i="17"/>
  <c r="D27" i="17"/>
  <c r="C27" i="17"/>
  <c r="B27" i="17"/>
  <c r="A27" i="17"/>
  <c r="H20" i="17"/>
  <c r="G20" i="17"/>
  <c r="F20" i="17"/>
  <c r="E20" i="17"/>
  <c r="D20" i="17"/>
  <c r="C20" i="17"/>
  <c r="B20" i="17"/>
  <c r="H18" i="17"/>
  <c r="G18" i="17"/>
  <c r="F18" i="17"/>
  <c r="E18" i="17"/>
  <c r="D18" i="17"/>
  <c r="C18" i="17"/>
  <c r="B18" i="17"/>
  <c r="A18" i="17"/>
  <c r="H17" i="17"/>
  <c r="G17" i="17"/>
  <c r="F17" i="17"/>
  <c r="E17" i="17"/>
  <c r="D17" i="17"/>
  <c r="C17" i="17"/>
  <c r="B17" i="17"/>
  <c r="A17" i="17"/>
  <c r="H14" i="17"/>
  <c r="G14" i="17"/>
  <c r="F14" i="17"/>
  <c r="E14" i="17"/>
  <c r="D14" i="17"/>
  <c r="C14" i="17"/>
  <c r="B14" i="17"/>
  <c r="H13" i="17"/>
  <c r="G13" i="17"/>
  <c r="F13" i="17"/>
  <c r="E13" i="17"/>
  <c r="D13" i="17"/>
  <c r="C13" i="17"/>
  <c r="B13" i="17"/>
  <c r="A13" i="17"/>
  <c r="H12" i="17"/>
  <c r="G12" i="17"/>
  <c r="F12" i="17"/>
  <c r="E12" i="17"/>
  <c r="D12" i="17"/>
  <c r="C12" i="17"/>
  <c r="B12" i="17"/>
  <c r="A12" i="17"/>
  <c r="H11" i="17"/>
  <c r="G11" i="17"/>
  <c r="F11" i="17"/>
  <c r="E11" i="17"/>
  <c r="D11" i="17"/>
  <c r="C11" i="17"/>
  <c r="B11" i="17"/>
  <c r="A11" i="17"/>
  <c r="H7" i="17"/>
  <c r="G7" i="17"/>
  <c r="F7" i="17"/>
  <c r="E7" i="17"/>
  <c r="D7" i="17"/>
  <c r="C7" i="17"/>
  <c r="B7" i="17"/>
  <c r="A7" i="17"/>
  <c r="H6" i="17"/>
  <c r="G6" i="17"/>
  <c r="F6" i="17"/>
  <c r="E6" i="17"/>
  <c r="D6" i="17"/>
  <c r="C6" i="17"/>
  <c r="B6" i="17"/>
  <c r="A6" i="17"/>
  <c r="H5" i="17"/>
  <c r="G5" i="17"/>
  <c r="F5" i="17"/>
  <c r="E5" i="17"/>
  <c r="D5" i="17"/>
  <c r="C5" i="17"/>
  <c r="B5" i="17"/>
  <c r="A5" i="17"/>
  <c r="H4" i="17"/>
  <c r="G4" i="17"/>
  <c r="F4" i="17"/>
  <c r="E4" i="17"/>
  <c r="D4" i="17"/>
  <c r="C4" i="17"/>
  <c r="B4" i="17"/>
  <c r="A4" i="17"/>
  <c r="H3" i="17"/>
  <c r="G3" i="17"/>
  <c r="F3" i="17"/>
  <c r="E3" i="17"/>
  <c r="D3" i="17"/>
  <c r="C3" i="17"/>
  <c r="B3" i="17"/>
  <c r="A3" i="17"/>
  <c r="H1" i="17"/>
  <c r="G1" i="17"/>
  <c r="F1" i="17"/>
  <c r="E1" i="17"/>
  <c r="D1" i="17"/>
  <c r="C1" i="17"/>
  <c r="B1" i="17"/>
  <c r="A1" i="17"/>
  <c r="H16" i="19"/>
  <c r="G16" i="19"/>
  <c r="F16" i="19"/>
  <c r="E16" i="19"/>
  <c r="D16" i="19"/>
  <c r="C16" i="19"/>
  <c r="B16" i="19"/>
  <c r="A16" i="19"/>
  <c r="H15" i="19"/>
  <c r="G15" i="19"/>
  <c r="F15" i="19"/>
  <c r="E15" i="19"/>
  <c r="D15" i="19"/>
  <c r="C15" i="19"/>
  <c r="B15" i="19"/>
  <c r="A15" i="19"/>
  <c r="H14" i="19"/>
  <c r="G14" i="19"/>
  <c r="F14" i="19"/>
  <c r="E14" i="19"/>
  <c r="D14" i="19"/>
  <c r="C14" i="19"/>
  <c r="B14" i="19"/>
  <c r="A14" i="19"/>
  <c r="H13" i="19"/>
  <c r="G13" i="19"/>
  <c r="F13" i="19"/>
  <c r="E13" i="19"/>
  <c r="D13" i="19"/>
  <c r="C13" i="19"/>
  <c r="B13" i="19"/>
  <c r="A13" i="19"/>
  <c r="H12" i="19"/>
  <c r="G12" i="19"/>
  <c r="F12" i="19"/>
  <c r="E12" i="19"/>
  <c r="D12" i="19"/>
  <c r="C12" i="19"/>
  <c r="B12" i="19"/>
  <c r="A12" i="19"/>
  <c r="H11" i="19"/>
  <c r="G11" i="19"/>
  <c r="F11" i="19"/>
  <c r="E11" i="19"/>
  <c r="D11" i="19"/>
  <c r="C11" i="19"/>
  <c r="B11" i="19"/>
  <c r="A11" i="19"/>
  <c r="H10" i="19"/>
  <c r="G10" i="19"/>
  <c r="F10" i="19"/>
  <c r="E10" i="19"/>
  <c r="D10" i="19"/>
  <c r="C10" i="19"/>
  <c r="B10" i="19"/>
  <c r="A10" i="19"/>
  <c r="H9" i="19"/>
  <c r="G9" i="19"/>
  <c r="F9" i="19"/>
  <c r="E9" i="19"/>
  <c r="D9" i="19"/>
  <c r="C9" i="19"/>
  <c r="B9" i="19"/>
  <c r="A9" i="19"/>
  <c r="H8" i="19"/>
  <c r="G8" i="19"/>
  <c r="F8" i="19"/>
  <c r="E8" i="19"/>
  <c r="D8" i="19"/>
  <c r="C8" i="19"/>
  <c r="B8" i="19"/>
  <c r="A8" i="19"/>
  <c r="H7" i="19"/>
  <c r="G7" i="19"/>
  <c r="F7" i="19"/>
  <c r="E7" i="19"/>
  <c r="D7" i="19"/>
  <c r="C7" i="19"/>
  <c r="B7" i="19"/>
  <c r="A7" i="19"/>
  <c r="H6" i="19"/>
  <c r="G6" i="19"/>
  <c r="F6" i="19"/>
  <c r="E6" i="19"/>
  <c r="D6" i="19"/>
  <c r="C6" i="19"/>
  <c r="B6" i="19"/>
  <c r="A6" i="19"/>
  <c r="H5" i="19"/>
  <c r="G5" i="19"/>
  <c r="F5" i="19"/>
  <c r="E5" i="19"/>
  <c r="D5" i="19"/>
  <c r="C5" i="19"/>
  <c r="B5" i="19"/>
  <c r="A5" i="19"/>
  <c r="H4" i="19"/>
  <c r="G4" i="19"/>
  <c r="F4" i="19"/>
  <c r="E4" i="19"/>
  <c r="D4" i="19"/>
  <c r="C4" i="19"/>
  <c r="B4" i="19"/>
  <c r="A4" i="19"/>
  <c r="H3" i="19"/>
  <c r="G3" i="19"/>
  <c r="F3" i="19"/>
  <c r="E3" i="19"/>
  <c r="D3" i="19"/>
  <c r="C3" i="19"/>
  <c r="B3" i="19"/>
  <c r="A3" i="19"/>
  <c r="H2" i="19"/>
  <c r="G2" i="19"/>
  <c r="F2" i="19"/>
  <c r="E2" i="19"/>
  <c r="D2" i="19"/>
  <c r="C2" i="19"/>
  <c r="B2" i="19"/>
  <c r="A2" i="19"/>
  <c r="H1" i="19"/>
  <c r="G1" i="19"/>
  <c r="F1" i="19"/>
  <c r="E1" i="19"/>
  <c r="D1" i="19"/>
  <c r="C1" i="19"/>
  <c r="B1" i="19"/>
  <c r="A1" i="19"/>
  <c r="H15" i="15"/>
  <c r="G15" i="15"/>
  <c r="F15" i="15"/>
  <c r="E15" i="15"/>
  <c r="D15" i="15"/>
  <c r="C15" i="15"/>
  <c r="B15" i="15"/>
  <c r="A15" i="15"/>
  <c r="H14" i="15"/>
  <c r="G14" i="15"/>
  <c r="F14" i="15"/>
  <c r="E14" i="15"/>
  <c r="D14" i="15"/>
  <c r="C14" i="15"/>
  <c r="B14" i="15"/>
  <c r="A14" i="15"/>
  <c r="H13" i="15"/>
  <c r="G13" i="15"/>
  <c r="F13" i="15"/>
  <c r="E13" i="15"/>
  <c r="D13" i="15"/>
  <c r="C13" i="15"/>
  <c r="B13" i="15"/>
  <c r="A13" i="15"/>
  <c r="H12" i="15"/>
  <c r="G12" i="15"/>
  <c r="F12" i="15"/>
  <c r="E12" i="15"/>
  <c r="D12" i="15"/>
  <c r="C12" i="15"/>
  <c r="B12" i="15"/>
  <c r="A12" i="15"/>
  <c r="H7" i="15"/>
  <c r="G7" i="15"/>
  <c r="F7" i="15"/>
  <c r="E7" i="15"/>
  <c r="D7" i="15"/>
  <c r="C7" i="15"/>
  <c r="B7" i="15"/>
  <c r="A7" i="15"/>
  <c r="H6" i="15"/>
  <c r="G6" i="15"/>
  <c r="F6" i="15"/>
  <c r="E6" i="15"/>
  <c r="D6" i="15"/>
  <c r="C6" i="15"/>
  <c r="B6" i="15"/>
  <c r="A6" i="15"/>
  <c r="H5" i="15"/>
  <c r="G5" i="15"/>
  <c r="F5" i="15"/>
  <c r="E5" i="15"/>
  <c r="D5" i="15"/>
  <c r="C5" i="15"/>
  <c r="B5" i="15"/>
  <c r="A5" i="15"/>
  <c r="H4" i="15"/>
  <c r="G4" i="15"/>
  <c r="F4" i="15"/>
  <c r="E4" i="15"/>
  <c r="D4" i="15"/>
  <c r="C4" i="15"/>
  <c r="B4" i="15"/>
  <c r="A4" i="15"/>
  <c r="H3" i="15"/>
  <c r="G3" i="15"/>
  <c r="F3" i="15"/>
  <c r="E3" i="15"/>
  <c r="D3" i="15"/>
  <c r="C3" i="15"/>
  <c r="B3" i="15"/>
  <c r="A3" i="15"/>
  <c r="H2" i="15"/>
  <c r="G2" i="15"/>
  <c r="F2" i="15"/>
  <c r="E2" i="15"/>
  <c r="D2" i="15"/>
  <c r="C2" i="15"/>
  <c r="B2" i="15"/>
  <c r="A2" i="15"/>
  <c r="H1" i="15"/>
  <c r="G1" i="15"/>
  <c r="F1" i="15"/>
  <c r="E1" i="15"/>
  <c r="D1" i="15"/>
  <c r="C1" i="15"/>
  <c r="B1" i="15"/>
  <c r="A1" i="15"/>
  <c r="H34" i="24"/>
  <c r="G34" i="24"/>
  <c r="F34" i="24"/>
  <c r="E34" i="24"/>
  <c r="D34" i="24"/>
  <c r="C34" i="24"/>
  <c r="B34" i="24"/>
  <c r="A34" i="24"/>
  <c r="H33" i="24"/>
  <c r="G33" i="24"/>
  <c r="F33" i="24"/>
  <c r="E33" i="24"/>
  <c r="D33" i="24"/>
  <c r="C33" i="24"/>
  <c r="B33" i="24"/>
  <c r="A33" i="24"/>
  <c r="H32" i="24"/>
  <c r="G32" i="24"/>
  <c r="F32" i="24"/>
  <c r="E32" i="24"/>
  <c r="D32" i="24"/>
  <c r="C32" i="24"/>
  <c r="B32" i="24"/>
  <c r="A32" i="24"/>
  <c r="H31" i="24"/>
  <c r="G31" i="24"/>
  <c r="F31" i="24"/>
  <c r="E31" i="24"/>
  <c r="D31" i="24"/>
  <c r="C31" i="24"/>
  <c r="B31" i="24"/>
  <c r="A31" i="24"/>
  <c r="H23" i="24"/>
  <c r="G23" i="24"/>
  <c r="F23" i="24"/>
  <c r="E23" i="24"/>
  <c r="D23" i="24"/>
  <c r="C23" i="24"/>
  <c r="B23" i="24"/>
  <c r="A23" i="24"/>
  <c r="H22" i="24"/>
  <c r="G22" i="24"/>
  <c r="F22" i="24"/>
  <c r="E22" i="24"/>
  <c r="D22" i="24"/>
  <c r="C22" i="24"/>
  <c r="B22" i="24"/>
  <c r="A22" i="24"/>
  <c r="H21" i="24"/>
  <c r="G21" i="24"/>
  <c r="F21" i="24"/>
  <c r="E21" i="24"/>
  <c r="D21" i="24"/>
  <c r="C21" i="24"/>
  <c r="B21" i="24"/>
  <c r="A21" i="24"/>
  <c r="H20" i="24"/>
  <c r="G20" i="24"/>
  <c r="F20" i="24"/>
  <c r="E20" i="24"/>
  <c r="D20" i="24"/>
  <c r="C20" i="24"/>
  <c r="B20" i="24"/>
  <c r="A20" i="24"/>
  <c r="H14" i="24"/>
  <c r="G14" i="24"/>
  <c r="F14" i="24"/>
  <c r="E14" i="24"/>
  <c r="D14" i="24"/>
  <c r="C14" i="24"/>
  <c r="B14" i="24"/>
  <c r="A14" i="24"/>
  <c r="H13" i="24"/>
  <c r="G13" i="24"/>
  <c r="F13" i="24"/>
  <c r="E13" i="24"/>
  <c r="D13" i="24"/>
  <c r="C13" i="24"/>
  <c r="B13" i="24"/>
  <c r="A13" i="24"/>
  <c r="H12" i="24"/>
  <c r="G12" i="24"/>
  <c r="F12" i="24"/>
  <c r="E12" i="24"/>
  <c r="D12" i="24"/>
  <c r="C12" i="24"/>
  <c r="B12" i="24"/>
  <c r="A12" i="24"/>
  <c r="H11" i="24"/>
  <c r="G11" i="24"/>
  <c r="F11" i="24"/>
  <c r="E11" i="24"/>
  <c r="D11" i="24"/>
  <c r="C11" i="24"/>
  <c r="B11" i="24"/>
  <c r="A11" i="24"/>
  <c r="H7" i="24"/>
  <c r="G7" i="24"/>
  <c r="F7" i="24"/>
  <c r="E7" i="24"/>
  <c r="D7" i="24"/>
  <c r="C7" i="24"/>
  <c r="B7" i="24"/>
  <c r="A7" i="24"/>
  <c r="H6" i="24"/>
  <c r="G6" i="24"/>
  <c r="F6" i="24"/>
  <c r="E6" i="24"/>
  <c r="D6" i="24"/>
  <c r="C6" i="24"/>
  <c r="B6" i="24"/>
  <c r="A6" i="24"/>
  <c r="H5" i="24"/>
  <c r="G5" i="24"/>
  <c r="F5" i="24"/>
  <c r="E5" i="24"/>
  <c r="D5" i="24"/>
  <c r="C5" i="24"/>
  <c r="B5" i="24"/>
  <c r="A5" i="24"/>
  <c r="H4" i="24"/>
  <c r="G4" i="24"/>
  <c r="F4" i="24"/>
  <c r="E4" i="24"/>
  <c r="D4" i="24"/>
  <c r="C4" i="24"/>
  <c r="B4" i="24"/>
  <c r="A4" i="24"/>
  <c r="H3" i="24"/>
  <c r="G3" i="24"/>
  <c r="F3" i="24"/>
  <c r="E3" i="24"/>
  <c r="D3" i="24"/>
  <c r="C3" i="24"/>
  <c r="B3" i="24"/>
  <c r="A3" i="24"/>
  <c r="H2" i="24"/>
  <c r="G2" i="24"/>
  <c r="F2" i="24"/>
  <c r="E2" i="24"/>
  <c r="D2" i="24"/>
  <c r="C2" i="24"/>
  <c r="B2" i="24"/>
  <c r="A2" i="24"/>
  <c r="H1" i="24"/>
  <c r="G1" i="24"/>
  <c r="F1" i="24"/>
  <c r="E1" i="24"/>
  <c r="D1" i="24"/>
  <c r="C1" i="24"/>
  <c r="B1" i="24"/>
  <c r="A1" i="24"/>
  <c r="H40" i="14"/>
  <c r="G40" i="14"/>
  <c r="F40" i="14"/>
  <c r="E40" i="14"/>
  <c r="D40" i="14"/>
  <c r="C40" i="14"/>
  <c r="B40" i="14"/>
  <c r="A40" i="14"/>
  <c r="H39" i="14"/>
  <c r="G39" i="14"/>
  <c r="F39" i="14"/>
  <c r="E39" i="14"/>
  <c r="D39" i="14"/>
  <c r="C39" i="14"/>
  <c r="B39" i="14"/>
  <c r="A39" i="14"/>
  <c r="H38" i="14"/>
  <c r="G38" i="14"/>
  <c r="F38" i="14"/>
  <c r="E38" i="14"/>
  <c r="D38" i="14"/>
  <c r="C38" i="14"/>
  <c r="B38" i="14"/>
  <c r="A38" i="14"/>
  <c r="H37" i="14"/>
  <c r="G37" i="14"/>
  <c r="F37" i="14"/>
  <c r="E37" i="14"/>
  <c r="D37" i="14"/>
  <c r="C37" i="14"/>
  <c r="B37" i="14"/>
  <c r="A37" i="14"/>
  <c r="H36" i="14"/>
  <c r="G36" i="14"/>
  <c r="F36" i="14"/>
  <c r="E36" i="14"/>
  <c r="D36" i="14"/>
  <c r="C36" i="14"/>
  <c r="B36" i="14"/>
  <c r="A36" i="14"/>
  <c r="H35" i="14"/>
  <c r="G35" i="14"/>
  <c r="F35" i="14"/>
  <c r="E35" i="14"/>
  <c r="D35" i="14"/>
  <c r="C35" i="14"/>
  <c r="B35" i="14"/>
  <c r="A35" i="14"/>
  <c r="H34" i="14"/>
  <c r="G34" i="14"/>
  <c r="F34" i="14"/>
  <c r="E34" i="14"/>
  <c r="D34" i="14"/>
  <c r="C34" i="14"/>
  <c r="B34" i="14"/>
  <c r="A34" i="14"/>
  <c r="H33" i="14"/>
  <c r="G33" i="14"/>
  <c r="F33" i="14"/>
  <c r="E33" i="14"/>
  <c r="D33" i="14"/>
  <c r="C33" i="14"/>
  <c r="B33" i="14"/>
  <c r="A33" i="14"/>
  <c r="H32" i="14"/>
  <c r="G32" i="14"/>
  <c r="F32" i="14"/>
  <c r="E32" i="14"/>
  <c r="D32" i="14"/>
  <c r="C32" i="14"/>
  <c r="B32" i="14"/>
  <c r="A32" i="14"/>
  <c r="H31" i="14"/>
  <c r="G31" i="14"/>
  <c r="F31" i="14"/>
  <c r="E31" i="14"/>
  <c r="D31" i="14"/>
  <c r="C31" i="14"/>
  <c r="B31" i="14"/>
  <c r="A31" i="14"/>
  <c r="H30" i="14"/>
  <c r="G30" i="14"/>
  <c r="F30" i="14"/>
  <c r="E30" i="14"/>
  <c r="D30" i="14"/>
  <c r="C30" i="14"/>
  <c r="B30" i="14"/>
  <c r="A30" i="14"/>
  <c r="H29" i="14"/>
  <c r="G29" i="14"/>
  <c r="F29" i="14"/>
  <c r="E29" i="14"/>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7" i="14"/>
  <c r="G7" i="14"/>
  <c r="F7" i="14"/>
  <c r="E7" i="14"/>
  <c r="D7" i="14"/>
  <c r="C7" i="14"/>
  <c r="B7" i="14"/>
  <c r="A7" i="14"/>
  <c r="H6" i="14"/>
  <c r="G6" i="14"/>
  <c r="F6" i="14"/>
  <c r="E6" i="14"/>
  <c r="D6" i="14"/>
  <c r="C6" i="14"/>
  <c r="B6" i="14"/>
  <c r="A6" i="14"/>
  <c r="H5" i="14"/>
  <c r="G5" i="14"/>
  <c r="F5" i="14"/>
  <c r="E5" i="14"/>
  <c r="D5" i="14"/>
  <c r="C5" i="14"/>
  <c r="B5" i="14"/>
  <c r="A5" i="14"/>
  <c r="H4" i="14"/>
  <c r="G4" i="14"/>
  <c r="F4" i="14"/>
  <c r="E4" i="14"/>
  <c r="D4" i="14"/>
  <c r="C4" i="14"/>
  <c r="B4" i="14"/>
  <c r="A4" i="14"/>
  <c r="H3" i="14"/>
  <c r="G3" i="14"/>
  <c r="F3" i="14"/>
  <c r="E3" i="14"/>
  <c r="D3" i="14"/>
  <c r="C3" i="14"/>
  <c r="B3" i="14"/>
  <c r="A3" i="14"/>
  <c r="H2" i="14"/>
  <c r="G2" i="14"/>
  <c r="F2" i="14"/>
  <c r="E2" i="14"/>
  <c r="D2" i="14"/>
  <c r="C2" i="14"/>
  <c r="B2" i="14"/>
  <c r="A2" i="14"/>
  <c r="H1" i="14"/>
  <c r="G1" i="14"/>
  <c r="F1" i="14"/>
  <c r="E1" i="14"/>
  <c r="D1" i="14"/>
  <c r="C1" i="14"/>
  <c r="B1" i="14"/>
  <c r="A1" i="14"/>
  <c r="H36" i="13"/>
  <c r="G36" i="13"/>
  <c r="F36" i="13"/>
  <c r="E36" i="13"/>
  <c r="D36" i="13"/>
  <c r="C36" i="13"/>
  <c r="B36" i="13"/>
  <c r="A36" i="13"/>
  <c r="H35" i="13"/>
  <c r="G35" i="13"/>
  <c r="F35" i="13"/>
  <c r="E35" i="13"/>
  <c r="D35" i="13"/>
  <c r="C35" i="13"/>
  <c r="B35" i="13"/>
  <c r="A35" i="13"/>
  <c r="H34" i="13"/>
  <c r="G34" i="13"/>
  <c r="F34" i="13"/>
  <c r="E34" i="13"/>
  <c r="D34" i="13"/>
  <c r="C34" i="13"/>
  <c r="B34" i="13"/>
  <c r="A34" i="13"/>
  <c r="H33" i="13"/>
  <c r="G33" i="13"/>
  <c r="F33" i="13"/>
  <c r="E33" i="13"/>
  <c r="D33" i="13"/>
  <c r="C33" i="13"/>
  <c r="B33" i="13"/>
  <c r="A33" i="13"/>
  <c r="H26" i="13"/>
  <c r="G26" i="13"/>
  <c r="F26" i="13"/>
  <c r="E26" i="13"/>
  <c r="D26" i="13"/>
  <c r="C26" i="13"/>
  <c r="B26" i="13"/>
  <c r="A26" i="13"/>
  <c r="H25" i="13"/>
  <c r="G25" i="13"/>
  <c r="F25" i="13"/>
  <c r="E25" i="13"/>
  <c r="D25" i="13"/>
  <c r="C25" i="13"/>
  <c r="B25" i="13"/>
  <c r="A25" i="13"/>
  <c r="H24" i="13"/>
  <c r="G24" i="13"/>
  <c r="F24" i="13"/>
  <c r="E24" i="13"/>
  <c r="D24" i="13"/>
  <c r="C24" i="13"/>
  <c r="B24" i="13"/>
  <c r="A24" i="13"/>
  <c r="H23" i="13"/>
  <c r="G23" i="13"/>
  <c r="F23" i="13"/>
  <c r="E23" i="13"/>
  <c r="D23" i="13"/>
  <c r="C23" i="13"/>
  <c r="B23" i="13"/>
  <c r="A23" i="13"/>
  <c r="H15" i="13"/>
  <c r="G15" i="13"/>
  <c r="F15" i="13"/>
  <c r="E15" i="13"/>
  <c r="D15" i="13"/>
  <c r="C15" i="13"/>
  <c r="B15" i="13"/>
  <c r="A15" i="13"/>
  <c r="H14" i="13"/>
  <c r="G14" i="13"/>
  <c r="F14" i="13"/>
  <c r="E14" i="13"/>
  <c r="D14" i="13"/>
  <c r="C14" i="13"/>
  <c r="B14" i="13"/>
  <c r="A14" i="13"/>
  <c r="H13" i="13"/>
  <c r="G13" i="13"/>
  <c r="F13" i="13"/>
  <c r="E13" i="13"/>
  <c r="D13" i="13"/>
  <c r="C13" i="13"/>
  <c r="B13" i="13"/>
  <c r="A13" i="13"/>
  <c r="H12" i="13"/>
  <c r="G12" i="13"/>
  <c r="F12" i="13"/>
  <c r="E12" i="13"/>
  <c r="D12" i="13"/>
  <c r="C12" i="13"/>
  <c r="B12" i="13"/>
  <c r="A12" i="13"/>
  <c r="H7" i="13"/>
  <c r="G7" i="13"/>
  <c r="F7" i="13"/>
  <c r="E7" i="13"/>
  <c r="D7" i="13"/>
  <c r="C7" i="13"/>
  <c r="B7" i="13"/>
  <c r="A7" i="13"/>
  <c r="H6" i="13"/>
  <c r="G6" i="13"/>
  <c r="F6" i="13"/>
  <c r="E6" i="13"/>
  <c r="D6" i="13"/>
  <c r="C6" i="13"/>
  <c r="B6" i="13"/>
  <c r="A6" i="13"/>
  <c r="H5" i="13"/>
  <c r="G5" i="13"/>
  <c r="F5" i="13"/>
  <c r="E5" i="13"/>
  <c r="D5" i="13"/>
  <c r="C5" i="13"/>
  <c r="B5" i="13"/>
  <c r="A5" i="13"/>
  <c r="H4" i="13"/>
  <c r="G4" i="13"/>
  <c r="F4" i="13"/>
  <c r="E4" i="13"/>
  <c r="D4" i="13"/>
  <c r="C4" i="13"/>
  <c r="B4" i="13"/>
  <c r="A4" i="13"/>
  <c r="F3" i="13"/>
  <c r="E3" i="13"/>
  <c r="D3" i="13"/>
  <c r="C3" i="13"/>
  <c r="B3" i="13"/>
  <c r="A3" i="13"/>
  <c r="H2" i="13"/>
  <c r="G2" i="13"/>
  <c r="F2" i="13"/>
  <c r="E2" i="13"/>
  <c r="D2" i="13"/>
  <c r="C2" i="13"/>
  <c r="B2" i="13"/>
  <c r="A2" i="13"/>
  <c r="H1" i="13"/>
  <c r="G1" i="13"/>
  <c r="F1" i="13"/>
  <c r="E1" i="13"/>
  <c r="D1" i="13"/>
  <c r="C1" i="13"/>
  <c r="B1" i="13"/>
  <c r="A1" i="13"/>
  <c r="H38" i="12"/>
  <c r="G38" i="12"/>
  <c r="F38" i="12"/>
  <c r="E38" i="12"/>
  <c r="D38" i="12"/>
  <c r="C38" i="12"/>
  <c r="B38" i="12"/>
  <c r="A38" i="12"/>
  <c r="H37" i="12"/>
  <c r="G37" i="12"/>
  <c r="F37" i="12"/>
  <c r="E37" i="12"/>
  <c r="D37" i="12"/>
  <c r="C37" i="12"/>
  <c r="B37" i="12"/>
  <c r="A37" i="12"/>
  <c r="H36" i="12"/>
  <c r="G36" i="12"/>
  <c r="F36" i="12"/>
  <c r="E36" i="12"/>
  <c r="D36" i="12"/>
  <c r="C36" i="12"/>
  <c r="B36" i="12"/>
  <c r="A36" i="12"/>
  <c r="H35" i="12"/>
  <c r="G35" i="12"/>
  <c r="F35" i="12"/>
  <c r="E35" i="12"/>
  <c r="D35" i="12"/>
  <c r="C35" i="12"/>
  <c r="B35" i="12"/>
  <c r="A35" i="12"/>
  <c r="H24" i="12"/>
  <c r="G24" i="12"/>
  <c r="F24" i="12"/>
  <c r="E24" i="12"/>
  <c r="D24" i="12"/>
  <c r="C24" i="12"/>
  <c r="B24" i="12"/>
  <c r="A24" i="12"/>
  <c r="H23" i="12"/>
  <c r="G23" i="12"/>
  <c r="F23" i="12"/>
  <c r="E23" i="12"/>
  <c r="D23" i="12"/>
  <c r="C23" i="12"/>
  <c r="B23" i="12"/>
  <c r="A23" i="12"/>
  <c r="H22" i="12"/>
  <c r="G22" i="12"/>
  <c r="F22" i="12"/>
  <c r="E22" i="12"/>
  <c r="D22" i="12"/>
  <c r="C22" i="12"/>
  <c r="B22" i="12"/>
  <c r="A22" i="12"/>
  <c r="H21" i="12"/>
  <c r="G21" i="12"/>
  <c r="F21" i="12"/>
  <c r="E21" i="12"/>
  <c r="D21" i="12"/>
  <c r="C21" i="12"/>
  <c r="B21" i="12"/>
  <c r="A21" i="12"/>
  <c r="H15" i="12"/>
  <c r="G15" i="12"/>
  <c r="F15" i="12"/>
  <c r="E15" i="12"/>
  <c r="D15" i="12"/>
  <c r="C15" i="12"/>
  <c r="B15" i="12"/>
  <c r="A15" i="12"/>
  <c r="H14" i="12"/>
  <c r="G14" i="12"/>
  <c r="F14" i="12"/>
  <c r="E14" i="12"/>
  <c r="D14" i="12"/>
  <c r="C14" i="12"/>
  <c r="B14" i="12"/>
  <c r="A14" i="12"/>
  <c r="H13" i="12"/>
  <c r="G13" i="12"/>
  <c r="F13" i="12"/>
  <c r="E13" i="12"/>
  <c r="D13" i="12"/>
  <c r="C13" i="12"/>
  <c r="B13" i="12"/>
  <c r="A13" i="12"/>
  <c r="H12" i="12"/>
  <c r="G12" i="12"/>
  <c r="F12" i="12"/>
  <c r="E12" i="12"/>
  <c r="D12" i="12"/>
  <c r="C12" i="12"/>
  <c r="B12" i="12"/>
  <c r="A12" i="12"/>
  <c r="H7" i="12"/>
  <c r="G7" i="12"/>
  <c r="F7" i="12"/>
  <c r="E7" i="12"/>
  <c r="D7" i="12"/>
  <c r="C7" i="12"/>
  <c r="B7" i="12"/>
  <c r="A7" i="12"/>
  <c r="H6" i="12"/>
  <c r="G6" i="12"/>
  <c r="F6" i="12"/>
  <c r="E6" i="12"/>
  <c r="D6" i="12"/>
  <c r="C6" i="12"/>
  <c r="B6" i="12"/>
  <c r="A6" i="12"/>
  <c r="H5" i="12"/>
  <c r="G5" i="12"/>
  <c r="F5" i="12"/>
  <c r="E5" i="12"/>
  <c r="D5" i="12"/>
  <c r="C5" i="12"/>
  <c r="B5" i="12"/>
  <c r="A5" i="12"/>
  <c r="H4" i="12"/>
  <c r="G4" i="12"/>
  <c r="F4" i="12"/>
  <c r="E4" i="12"/>
  <c r="D4" i="12"/>
  <c r="C4" i="12"/>
  <c r="B4" i="12"/>
  <c r="A4" i="12"/>
  <c r="H3" i="12"/>
  <c r="G3" i="12"/>
  <c r="F3" i="12"/>
  <c r="E3" i="12"/>
  <c r="D3" i="12"/>
  <c r="C3" i="12"/>
  <c r="B3" i="12"/>
  <c r="A3" i="12"/>
  <c r="H2" i="12"/>
  <c r="G2" i="12"/>
  <c r="F2" i="12"/>
  <c r="E2" i="12"/>
  <c r="D2" i="12"/>
  <c r="C2" i="12"/>
  <c r="B2" i="12"/>
  <c r="A2" i="12"/>
  <c r="F1" i="12"/>
  <c r="A1" i="12"/>
  <c r="H46" i="11"/>
  <c r="G46" i="11"/>
  <c r="F46" i="11"/>
  <c r="E46" i="11"/>
  <c r="D46" i="11"/>
  <c r="C46" i="11"/>
  <c r="B46" i="11"/>
  <c r="A46" i="11"/>
  <c r="H45" i="11"/>
  <c r="G45" i="11"/>
  <c r="F45" i="11"/>
  <c r="E45" i="11"/>
  <c r="D45" i="11"/>
  <c r="C45" i="11"/>
  <c r="B45" i="11"/>
  <c r="A45" i="11"/>
  <c r="H44" i="11"/>
  <c r="G44" i="11"/>
  <c r="F44" i="11"/>
  <c r="E44" i="11"/>
  <c r="D44" i="11"/>
  <c r="C44" i="11"/>
  <c r="B44" i="11"/>
  <c r="A44" i="11"/>
  <c r="H43" i="11"/>
  <c r="G43" i="11"/>
  <c r="F43" i="11"/>
  <c r="E43" i="11"/>
  <c r="D43" i="11"/>
  <c r="C43" i="11"/>
  <c r="B43" i="11"/>
  <c r="A43" i="11"/>
  <c r="H32" i="11"/>
  <c r="G32" i="11"/>
  <c r="F32" i="11"/>
  <c r="E32" i="11"/>
  <c r="D32" i="11"/>
  <c r="C32" i="11"/>
  <c r="B32" i="11"/>
  <c r="A32" i="11"/>
  <c r="H31" i="11"/>
  <c r="G31" i="11"/>
  <c r="F31" i="11"/>
  <c r="E31" i="11"/>
  <c r="D31" i="11"/>
  <c r="C31" i="11"/>
  <c r="B31" i="11"/>
  <c r="A31" i="11"/>
  <c r="H30" i="11"/>
  <c r="G30" i="11"/>
  <c r="F30" i="11"/>
  <c r="E30" i="11"/>
  <c r="D30" i="11"/>
  <c r="C30" i="11"/>
  <c r="B30" i="11"/>
  <c r="A30" i="11"/>
  <c r="H29" i="11"/>
  <c r="G29" i="11"/>
  <c r="F29" i="11"/>
  <c r="E29" i="11"/>
  <c r="D29" i="11"/>
  <c r="C29" i="11"/>
  <c r="B29" i="11"/>
  <c r="A29" i="11"/>
  <c r="H17" i="11"/>
  <c r="G17" i="11"/>
  <c r="F17" i="11"/>
  <c r="E17" i="11"/>
  <c r="D17" i="11"/>
  <c r="C17" i="11"/>
  <c r="B17" i="11"/>
  <c r="A17" i="11"/>
  <c r="H16" i="11"/>
  <c r="G16" i="11"/>
  <c r="F16" i="11"/>
  <c r="E16" i="11"/>
  <c r="D16" i="11"/>
  <c r="C16" i="11"/>
  <c r="B16" i="11"/>
  <c r="A16" i="11"/>
  <c r="H15" i="11"/>
  <c r="G15" i="11"/>
  <c r="F15" i="11"/>
  <c r="E15" i="11"/>
  <c r="D15" i="11"/>
  <c r="C15" i="11"/>
  <c r="B15" i="11"/>
  <c r="A15" i="11"/>
  <c r="H14" i="11"/>
  <c r="G14" i="11"/>
  <c r="F14" i="11"/>
  <c r="E14" i="11"/>
  <c r="D14" i="11"/>
  <c r="C14" i="11"/>
  <c r="B14" i="11"/>
  <c r="A14" i="11"/>
  <c r="H7" i="11"/>
  <c r="G7" i="11"/>
  <c r="F7" i="11"/>
  <c r="E7" i="11"/>
  <c r="D7" i="11"/>
  <c r="C7" i="11"/>
  <c r="B7" i="11"/>
  <c r="A7" i="11"/>
  <c r="H6" i="11"/>
  <c r="G6" i="11"/>
  <c r="F6" i="11"/>
  <c r="E6" i="11"/>
  <c r="D6" i="11"/>
  <c r="C6" i="11"/>
  <c r="B6" i="11"/>
  <c r="A6" i="11"/>
  <c r="H5" i="11"/>
  <c r="G5" i="11"/>
  <c r="F5" i="11"/>
  <c r="E5" i="11"/>
  <c r="D5" i="11"/>
  <c r="C5" i="11"/>
  <c r="B5" i="11"/>
  <c r="A5" i="11"/>
  <c r="H4" i="11"/>
  <c r="G4" i="11"/>
  <c r="F4" i="11"/>
  <c r="E4" i="11"/>
  <c r="D4" i="11"/>
  <c r="C4" i="11"/>
  <c r="B4" i="11"/>
  <c r="A4" i="11"/>
  <c r="H3" i="11"/>
  <c r="G3" i="11"/>
  <c r="F3" i="11"/>
  <c r="E3" i="11"/>
  <c r="D3" i="11"/>
  <c r="C3" i="11"/>
  <c r="B3" i="11"/>
  <c r="A3" i="11"/>
  <c r="H2" i="11"/>
  <c r="G2" i="11"/>
  <c r="F2" i="11"/>
  <c r="E2" i="11"/>
  <c r="D2" i="11"/>
  <c r="C2" i="11"/>
  <c r="B2" i="11"/>
  <c r="A2" i="11"/>
  <c r="H1" i="11"/>
  <c r="G1" i="11"/>
  <c r="F1" i="11"/>
  <c r="E1" i="11"/>
  <c r="D1" i="11"/>
  <c r="C1" i="11"/>
  <c r="B1" i="11"/>
  <c r="A1" i="11"/>
  <c r="H27" i="23"/>
  <c r="G27" i="23"/>
  <c r="F27" i="23"/>
  <c r="E27" i="23"/>
  <c r="D27" i="23"/>
  <c r="C27" i="23"/>
  <c r="B27" i="23"/>
  <c r="A27" i="23"/>
  <c r="H26" i="23"/>
  <c r="G26" i="23"/>
  <c r="F26" i="23"/>
  <c r="E26" i="23"/>
  <c r="D26" i="23"/>
  <c r="C26" i="23"/>
  <c r="B26" i="23"/>
  <c r="A26" i="23"/>
  <c r="H25" i="23"/>
  <c r="G25" i="23"/>
  <c r="F25" i="23"/>
  <c r="E25" i="23"/>
  <c r="D25" i="23"/>
  <c r="C25" i="23"/>
  <c r="B25" i="23"/>
  <c r="A25" i="23"/>
  <c r="H24" i="23"/>
  <c r="G24" i="23"/>
  <c r="F24" i="23"/>
  <c r="E24" i="23"/>
  <c r="D24" i="23"/>
  <c r="C24" i="23"/>
  <c r="B24" i="23"/>
  <c r="A24" i="23"/>
  <c r="H20" i="23"/>
  <c r="G20" i="23"/>
  <c r="F20" i="23"/>
  <c r="E20" i="23"/>
  <c r="D20" i="23"/>
  <c r="C20" i="23"/>
  <c r="B20" i="23"/>
  <c r="A20" i="23"/>
  <c r="H19" i="23"/>
  <c r="G19" i="23"/>
  <c r="F19" i="23"/>
  <c r="E19" i="23"/>
  <c r="D19" i="23"/>
  <c r="C19" i="23"/>
  <c r="B19" i="23"/>
  <c r="A19" i="23"/>
  <c r="H18" i="23"/>
  <c r="G18" i="23"/>
  <c r="F18" i="23"/>
  <c r="E18" i="23"/>
  <c r="D18" i="23"/>
  <c r="C18" i="23"/>
  <c r="B18" i="23"/>
  <c r="A18" i="23"/>
  <c r="H17" i="23"/>
  <c r="G17" i="23"/>
  <c r="F17" i="23"/>
  <c r="E17" i="23"/>
  <c r="D17" i="23"/>
  <c r="C17" i="23"/>
  <c r="B17" i="23"/>
  <c r="A17" i="23"/>
  <c r="H13" i="23"/>
  <c r="G13" i="23"/>
  <c r="F13" i="23"/>
  <c r="E13" i="23"/>
  <c r="D13" i="23"/>
  <c r="C13" i="23"/>
  <c r="B13" i="23"/>
  <c r="A13" i="23"/>
  <c r="H12" i="23"/>
  <c r="G12" i="23"/>
  <c r="F12" i="23"/>
  <c r="E12" i="23"/>
  <c r="D12" i="23"/>
  <c r="C12" i="23"/>
  <c r="B12" i="23"/>
  <c r="A12" i="23"/>
  <c r="H11" i="23"/>
  <c r="G11" i="23"/>
  <c r="F11" i="23"/>
  <c r="E11" i="23"/>
  <c r="D11" i="23"/>
  <c r="C11" i="23"/>
  <c r="B11" i="23"/>
  <c r="A11" i="23"/>
  <c r="H10" i="23"/>
  <c r="G10" i="23"/>
  <c r="F10" i="23"/>
  <c r="E10" i="23"/>
  <c r="D10" i="23"/>
  <c r="C10" i="23"/>
  <c r="B10" i="23"/>
  <c r="A10" i="23"/>
  <c r="H7" i="23"/>
  <c r="G7" i="23"/>
  <c r="F7" i="23"/>
  <c r="E7" i="23"/>
  <c r="D7" i="23"/>
  <c r="C7" i="23"/>
  <c r="B7" i="23"/>
  <c r="A7" i="23"/>
  <c r="H6" i="23"/>
  <c r="G6" i="23"/>
  <c r="F6" i="23"/>
  <c r="E6" i="23"/>
  <c r="D6" i="23"/>
  <c r="C6" i="23"/>
  <c r="B6" i="23"/>
  <c r="A6" i="23"/>
  <c r="H5" i="23"/>
  <c r="G5" i="23"/>
  <c r="F5" i="23"/>
  <c r="E5" i="23"/>
  <c r="D5" i="23"/>
  <c r="C5" i="23"/>
  <c r="B5" i="23"/>
  <c r="A5" i="23"/>
  <c r="H4" i="23"/>
  <c r="G4" i="23"/>
  <c r="F4" i="23"/>
  <c r="E4" i="23"/>
  <c r="D4" i="23"/>
  <c r="C4" i="23"/>
  <c r="B4" i="23"/>
  <c r="A4" i="23"/>
  <c r="H3" i="23"/>
  <c r="G3" i="23"/>
  <c r="F3" i="23"/>
  <c r="E3" i="23"/>
  <c r="D3" i="23"/>
  <c r="C3" i="23"/>
  <c r="B3" i="23"/>
  <c r="A3" i="23"/>
  <c r="H2" i="23"/>
  <c r="G2" i="23"/>
  <c r="F2" i="23"/>
  <c r="E2" i="23"/>
  <c r="D2" i="23"/>
  <c r="C2" i="23"/>
  <c r="B2" i="23"/>
  <c r="A2" i="23"/>
  <c r="H1" i="23"/>
  <c r="G1" i="23"/>
  <c r="F1" i="23"/>
  <c r="E1" i="23"/>
  <c r="D1" i="23"/>
  <c r="C1" i="23"/>
  <c r="B1" i="23"/>
  <c r="A1" i="23"/>
  <c r="H34" i="9"/>
  <c r="G34" i="9"/>
  <c r="F34" i="9"/>
  <c r="E34" i="9"/>
  <c r="D34" i="9"/>
  <c r="C34" i="9"/>
  <c r="B34" i="9"/>
  <c r="A34" i="9"/>
  <c r="H33" i="9"/>
  <c r="G33" i="9"/>
  <c r="F33" i="9"/>
  <c r="E33" i="9"/>
  <c r="D33" i="9"/>
  <c r="C33" i="9"/>
  <c r="B33" i="9"/>
  <c r="A33" i="9"/>
  <c r="H32" i="9"/>
  <c r="G32" i="9"/>
  <c r="F32" i="9"/>
  <c r="E32" i="9"/>
  <c r="D32" i="9"/>
  <c r="C32" i="9"/>
  <c r="B32" i="9"/>
  <c r="A32" i="9"/>
  <c r="H31" i="9"/>
  <c r="G31" i="9"/>
  <c r="F31" i="9"/>
  <c r="E31" i="9"/>
  <c r="D31" i="9"/>
  <c r="C31" i="9"/>
  <c r="B31" i="9"/>
  <c r="A31" i="9"/>
  <c r="H24" i="9"/>
  <c r="G24" i="9"/>
  <c r="F24" i="9"/>
  <c r="E24" i="9"/>
  <c r="D24" i="9"/>
  <c r="C24" i="9"/>
  <c r="B24" i="9"/>
  <c r="A24" i="9"/>
  <c r="H23" i="9"/>
  <c r="G23" i="9"/>
  <c r="F23" i="9"/>
  <c r="E23" i="9"/>
  <c r="D23" i="9"/>
  <c r="C23" i="9"/>
  <c r="B23" i="9"/>
  <c r="A23" i="9"/>
  <c r="H22" i="9"/>
  <c r="G22" i="9"/>
  <c r="F22" i="9"/>
  <c r="E22" i="9"/>
  <c r="D22" i="9"/>
  <c r="C22" i="9"/>
  <c r="B22" i="9"/>
  <c r="A22" i="9"/>
  <c r="H21" i="9"/>
  <c r="G21" i="9"/>
  <c r="F21" i="9"/>
  <c r="E21" i="9"/>
  <c r="D21" i="9"/>
  <c r="C21" i="9"/>
  <c r="B21" i="9"/>
  <c r="A21" i="9"/>
  <c r="H14" i="9"/>
  <c r="G14" i="9"/>
  <c r="F14" i="9"/>
  <c r="E14" i="9"/>
  <c r="D14" i="9"/>
  <c r="C14" i="9"/>
  <c r="B14" i="9"/>
  <c r="A14" i="9"/>
  <c r="H13" i="9"/>
  <c r="G13" i="9"/>
  <c r="F13" i="9"/>
  <c r="E13" i="9"/>
  <c r="D13" i="9"/>
  <c r="C13" i="9"/>
  <c r="B13" i="9"/>
  <c r="A13" i="9"/>
  <c r="H12" i="9"/>
  <c r="G12" i="9"/>
  <c r="F12" i="9"/>
  <c r="E12" i="9"/>
  <c r="D12" i="9"/>
  <c r="C12" i="9"/>
  <c r="B12" i="9"/>
  <c r="A12" i="9"/>
  <c r="H11" i="9"/>
  <c r="G11" i="9"/>
  <c r="F11" i="9"/>
  <c r="E11" i="9"/>
  <c r="D11" i="9"/>
  <c r="C11" i="9"/>
  <c r="B11" i="9"/>
  <c r="A11" i="9"/>
  <c r="H7" i="9"/>
  <c r="G7" i="9"/>
  <c r="F7" i="9"/>
  <c r="E7" i="9"/>
  <c r="D7" i="9"/>
  <c r="C7" i="9"/>
  <c r="B7" i="9"/>
  <c r="A7" i="9"/>
  <c r="H6" i="9"/>
  <c r="G6" i="9"/>
  <c r="F6" i="9"/>
  <c r="E6" i="9"/>
  <c r="D6" i="9"/>
  <c r="C6" i="9"/>
  <c r="B6" i="9"/>
  <c r="A6" i="9"/>
  <c r="H5" i="9"/>
  <c r="G5" i="9"/>
  <c r="F5" i="9"/>
  <c r="E5" i="9"/>
  <c r="D5" i="9"/>
  <c r="C5" i="9"/>
  <c r="B5" i="9"/>
  <c r="A5" i="9"/>
  <c r="H4" i="9"/>
  <c r="G4" i="9"/>
  <c r="F4" i="9"/>
  <c r="E4" i="9"/>
  <c r="D4" i="9"/>
  <c r="C4" i="9"/>
  <c r="B4" i="9"/>
  <c r="A4" i="9"/>
  <c r="H3" i="9"/>
  <c r="G3" i="9"/>
  <c r="F3" i="9"/>
  <c r="E3" i="9"/>
  <c r="D3" i="9"/>
  <c r="C3" i="9"/>
  <c r="B3" i="9"/>
  <c r="A3" i="9"/>
  <c r="H2" i="9"/>
  <c r="G2" i="9"/>
  <c r="F2" i="9"/>
  <c r="E2" i="9"/>
  <c r="D2" i="9"/>
  <c r="C2" i="9"/>
  <c r="B2" i="9"/>
  <c r="A2" i="9"/>
  <c r="H1" i="9"/>
  <c r="G1" i="9"/>
  <c r="F1" i="9"/>
  <c r="E1" i="9"/>
  <c r="D1" i="9"/>
  <c r="C1" i="9"/>
  <c r="B1" i="9"/>
  <c r="A1" i="9"/>
  <c r="H29" i="8"/>
  <c r="G29" i="8"/>
  <c r="F29" i="8"/>
  <c r="E29" i="8"/>
  <c r="D29" i="8"/>
  <c r="C29" i="8"/>
  <c r="B29" i="8"/>
  <c r="A29" i="8"/>
  <c r="H28" i="8"/>
  <c r="G28" i="8"/>
  <c r="F28" i="8"/>
  <c r="E28" i="8"/>
  <c r="D28" i="8"/>
  <c r="C28" i="8"/>
  <c r="B28" i="8"/>
  <c r="A28" i="8"/>
  <c r="H27" i="8"/>
  <c r="G27" i="8"/>
  <c r="F27" i="8"/>
  <c r="E27" i="8"/>
  <c r="D27" i="8"/>
  <c r="C27" i="8"/>
  <c r="B27" i="8"/>
  <c r="A27" i="8"/>
  <c r="H22" i="8"/>
  <c r="G22" i="8"/>
  <c r="F22" i="8"/>
  <c r="E22" i="8"/>
  <c r="D22" i="8"/>
  <c r="C22" i="8"/>
  <c r="B22" i="8"/>
  <c r="A22" i="8"/>
  <c r="H21" i="8"/>
  <c r="G21" i="8"/>
  <c r="F21" i="8"/>
  <c r="E21" i="8"/>
  <c r="D21" i="8"/>
  <c r="C21" i="8"/>
  <c r="B21" i="8"/>
  <c r="A21" i="8"/>
  <c r="H20" i="8"/>
  <c r="G20" i="8"/>
  <c r="F20" i="8"/>
  <c r="E20" i="8"/>
  <c r="D20" i="8"/>
  <c r="C20" i="8"/>
  <c r="B20" i="8"/>
  <c r="A20" i="8"/>
  <c r="H19" i="8"/>
  <c r="G19" i="8"/>
  <c r="F19" i="8"/>
  <c r="E19" i="8"/>
  <c r="D19" i="8"/>
  <c r="C19" i="8"/>
  <c r="B19" i="8"/>
  <c r="A19" i="8"/>
  <c r="A14" i="8"/>
  <c r="H13" i="8"/>
  <c r="G13" i="8"/>
  <c r="F13" i="8"/>
  <c r="E13" i="8"/>
  <c r="D13" i="8"/>
  <c r="C13" i="8"/>
  <c r="B13" i="8"/>
  <c r="A13" i="8"/>
  <c r="H12" i="8"/>
  <c r="G12" i="8"/>
  <c r="F12" i="8"/>
  <c r="E12" i="8"/>
  <c r="D12" i="8"/>
  <c r="C12" i="8"/>
  <c r="B12" i="8"/>
  <c r="A12" i="8"/>
  <c r="H11" i="8"/>
  <c r="G11" i="8"/>
  <c r="F11" i="8"/>
  <c r="E11" i="8"/>
  <c r="D11" i="8"/>
  <c r="C11" i="8"/>
  <c r="B11" i="8"/>
  <c r="A11" i="8"/>
  <c r="H7" i="8"/>
  <c r="G7" i="8"/>
  <c r="F7" i="8"/>
  <c r="E7" i="8"/>
  <c r="D7" i="8"/>
  <c r="C7" i="8"/>
  <c r="B7" i="8"/>
  <c r="A7" i="8"/>
  <c r="H6" i="8"/>
  <c r="G6" i="8"/>
  <c r="F6" i="8"/>
  <c r="E6" i="8"/>
  <c r="D6" i="8"/>
  <c r="C6" i="8"/>
  <c r="B6" i="8"/>
  <c r="A6" i="8"/>
  <c r="H5" i="8"/>
  <c r="G5" i="8"/>
  <c r="F5" i="8"/>
  <c r="E5" i="8"/>
  <c r="D5" i="8"/>
  <c r="C5" i="8"/>
  <c r="B5" i="8"/>
  <c r="A5" i="8"/>
  <c r="H4" i="8"/>
  <c r="G4" i="8"/>
  <c r="F4" i="8"/>
  <c r="E4" i="8"/>
  <c r="D4" i="8"/>
  <c r="C4" i="8"/>
  <c r="B4" i="8"/>
  <c r="A4" i="8"/>
  <c r="H3" i="8"/>
  <c r="G3" i="8"/>
  <c r="F3" i="8"/>
  <c r="E3" i="8"/>
  <c r="D3" i="8"/>
  <c r="C3" i="8"/>
  <c r="B3" i="8"/>
  <c r="A3" i="8"/>
  <c r="H2" i="8"/>
  <c r="G2" i="8"/>
  <c r="F2" i="8"/>
  <c r="E2" i="8"/>
  <c r="D2" i="8"/>
  <c r="C2" i="8"/>
  <c r="B2" i="8"/>
  <c r="A2" i="8"/>
  <c r="F1" i="8"/>
  <c r="A1" i="8"/>
  <c r="H17" i="10"/>
  <c r="G17" i="10"/>
  <c r="F17" i="10"/>
  <c r="E17" i="10"/>
  <c r="D17" i="10"/>
  <c r="C17" i="10"/>
  <c r="B17" i="10"/>
  <c r="A17" i="10"/>
  <c r="H16" i="10"/>
  <c r="G16" i="10"/>
  <c r="F16" i="10"/>
  <c r="E16" i="10"/>
  <c r="D16" i="10"/>
  <c r="C16" i="10"/>
  <c r="B16" i="10"/>
  <c r="A16" i="10"/>
  <c r="H15" i="10"/>
  <c r="G15" i="10"/>
  <c r="F15" i="10"/>
  <c r="E15" i="10"/>
  <c r="D15" i="10"/>
  <c r="C15" i="10"/>
  <c r="B15" i="10"/>
  <c r="A15" i="10"/>
  <c r="H14" i="10"/>
  <c r="G14" i="10"/>
  <c r="F14" i="10"/>
  <c r="E14" i="10"/>
  <c r="D14" i="10"/>
  <c r="C14" i="10"/>
  <c r="B14" i="10"/>
  <c r="A14" i="10"/>
  <c r="H7" i="10"/>
  <c r="G7" i="10"/>
  <c r="F7" i="10"/>
  <c r="E7" i="10"/>
  <c r="D7" i="10"/>
  <c r="C7" i="10"/>
  <c r="B7" i="10"/>
  <c r="A7" i="10"/>
  <c r="H6" i="10"/>
  <c r="G6" i="10"/>
  <c r="F6" i="10"/>
  <c r="E6" i="10"/>
  <c r="D6" i="10"/>
  <c r="C6" i="10"/>
  <c r="B6" i="10"/>
  <c r="A6" i="10"/>
  <c r="H5" i="10"/>
  <c r="G5" i="10"/>
  <c r="F5" i="10"/>
  <c r="E5" i="10"/>
  <c r="D5" i="10"/>
  <c r="C5" i="10"/>
  <c r="B5" i="10"/>
  <c r="A5" i="10"/>
  <c r="H4" i="10"/>
  <c r="G4" i="10"/>
  <c r="F4" i="10"/>
  <c r="E4" i="10"/>
  <c r="D4" i="10"/>
  <c r="C4" i="10"/>
  <c r="B4" i="10"/>
  <c r="A4" i="10"/>
  <c r="H3" i="10"/>
  <c r="G3" i="10"/>
  <c r="F3" i="10"/>
  <c r="E3" i="10"/>
  <c r="D3" i="10"/>
  <c r="C3" i="10"/>
  <c r="B3" i="10"/>
  <c r="A3" i="10"/>
  <c r="H2" i="10"/>
  <c r="G2" i="10"/>
  <c r="F2" i="10"/>
  <c r="E2" i="10"/>
  <c r="D2" i="10"/>
  <c r="C2" i="10"/>
  <c r="B2" i="10"/>
  <c r="A2" i="10"/>
  <c r="H1" i="10"/>
  <c r="G1" i="10"/>
  <c r="F1" i="10"/>
  <c r="E1" i="10"/>
  <c r="D1" i="10"/>
  <c r="C1" i="10"/>
  <c r="B1" i="10"/>
  <c r="A1" i="10"/>
  <c r="H27" i="16"/>
  <c r="G27" i="16"/>
  <c r="F27" i="16"/>
  <c r="E27" i="16"/>
  <c r="D27" i="16"/>
  <c r="C27" i="16"/>
  <c r="B27" i="16"/>
  <c r="A27" i="16"/>
  <c r="H26" i="16"/>
  <c r="G26" i="16"/>
  <c r="F26" i="16"/>
  <c r="E26" i="16"/>
  <c r="D26" i="16"/>
  <c r="C26" i="16"/>
  <c r="B26" i="16"/>
  <c r="A26" i="16"/>
  <c r="H25" i="16"/>
  <c r="G25" i="16"/>
  <c r="F25" i="16"/>
  <c r="E25" i="16"/>
  <c r="D25" i="16"/>
  <c r="C25" i="16"/>
  <c r="B25" i="16"/>
  <c r="A25" i="16"/>
  <c r="H24" i="16"/>
  <c r="G24" i="16"/>
  <c r="F24" i="16"/>
  <c r="E24" i="16"/>
  <c r="D24" i="16"/>
  <c r="C24" i="16"/>
  <c r="B24" i="16"/>
  <c r="A24" i="16"/>
  <c r="H7" i="16"/>
  <c r="G7" i="16"/>
  <c r="F7" i="16"/>
  <c r="E7" i="16"/>
  <c r="D7" i="16"/>
  <c r="C7" i="16"/>
  <c r="B7" i="16"/>
  <c r="A7" i="16"/>
  <c r="H6" i="16"/>
  <c r="G6" i="16"/>
  <c r="F6" i="16"/>
  <c r="E6" i="16"/>
  <c r="D6" i="16"/>
  <c r="C6" i="16"/>
  <c r="B6" i="16"/>
  <c r="A6" i="16"/>
  <c r="H5" i="16"/>
  <c r="G5" i="16"/>
  <c r="F5" i="16"/>
  <c r="E5" i="16"/>
  <c r="D5" i="16"/>
  <c r="C5" i="16"/>
  <c r="B5" i="16"/>
  <c r="A5" i="16"/>
  <c r="H4" i="16"/>
  <c r="G4" i="16"/>
  <c r="F4" i="16"/>
  <c r="E4" i="16"/>
  <c r="D4" i="16"/>
  <c r="C4" i="16"/>
  <c r="B4" i="16"/>
  <c r="A4" i="16"/>
  <c r="H3" i="16"/>
  <c r="G3" i="16"/>
  <c r="F3" i="16"/>
  <c r="E3" i="16"/>
  <c r="D3" i="16"/>
  <c r="C3" i="16"/>
  <c r="B3" i="16"/>
  <c r="A3" i="16"/>
  <c r="H2" i="16"/>
  <c r="G2" i="16"/>
  <c r="F2" i="16"/>
  <c r="E2" i="16"/>
  <c r="D2" i="16"/>
  <c r="C2" i="16"/>
  <c r="B2" i="16"/>
  <c r="A2" i="16"/>
  <c r="F1" i="16"/>
  <c r="A1" i="16"/>
  <c r="C23" i="3"/>
  <c r="B23" i="3"/>
  <c r="A23" i="3"/>
  <c r="F19" i="3"/>
  <c r="E19" i="3"/>
  <c r="B19" i="3"/>
  <c r="A19" i="3"/>
  <c r="F18" i="3"/>
  <c r="E18" i="3"/>
  <c r="B18" i="3"/>
  <c r="A18" i="3"/>
  <c r="F17" i="3"/>
  <c r="E17" i="3"/>
  <c r="D17" i="3"/>
  <c r="C17" i="3"/>
  <c r="B17" i="3"/>
  <c r="A17" i="3"/>
  <c r="F16" i="3"/>
  <c r="E16" i="3"/>
  <c r="D16" i="3"/>
  <c r="C16" i="3"/>
  <c r="B16" i="3"/>
  <c r="A16" i="3"/>
  <c r="F15" i="3"/>
  <c r="E15" i="3"/>
  <c r="D15" i="3"/>
  <c r="C15" i="3"/>
  <c r="B15" i="3"/>
  <c r="A15" i="3"/>
  <c r="F14" i="3"/>
  <c r="E14" i="3"/>
  <c r="D14" i="3"/>
  <c r="C14" i="3"/>
  <c r="B14" i="3"/>
  <c r="A14" i="3"/>
  <c r="F13" i="3"/>
  <c r="E13" i="3"/>
  <c r="D13" i="3"/>
  <c r="C13" i="3"/>
  <c r="B13" i="3"/>
  <c r="A13" i="3"/>
  <c r="F8" i="3"/>
  <c r="E8" i="3"/>
  <c r="D8" i="3"/>
  <c r="C8" i="3"/>
  <c r="B8" i="3"/>
  <c r="A8" i="3"/>
  <c r="F7" i="3"/>
  <c r="E7" i="3"/>
  <c r="D7" i="3"/>
  <c r="C7" i="3"/>
  <c r="B7" i="3"/>
  <c r="A7" i="3"/>
  <c r="F6" i="3"/>
  <c r="E6" i="3"/>
  <c r="D6" i="3"/>
  <c r="C6" i="3"/>
  <c r="B6" i="3"/>
  <c r="A6" i="3"/>
  <c r="D5" i="3"/>
  <c r="C5" i="3"/>
  <c r="B5" i="3"/>
  <c r="A5" i="3"/>
  <c r="D4" i="3"/>
  <c r="C4" i="3"/>
  <c r="B4" i="3"/>
  <c r="A4" i="3"/>
  <c r="B2" i="3"/>
  <c r="A2" i="3"/>
  <c r="F5" i="4" l="1"/>
  <c r="F12" i="4"/>
  <c r="F7" i="4"/>
  <c r="F8" i="4"/>
  <c r="F10" i="4"/>
  <c r="F14" i="4"/>
  <c r="F3" i="4"/>
  <c r="B17" i="4"/>
  <c r="F13" i="4"/>
  <c r="F9" i="4"/>
  <c r="F4" i="4"/>
  <c r="F15" i="4"/>
  <c r="F11" i="4"/>
  <c r="F6" i="4"/>
  <c r="C17" i="4" l="1"/>
  <c r="D17" i="4" l="1"/>
  <c r="E17" i="4" l="1"/>
  <c r="F17" i="4" l="1"/>
</calcChain>
</file>

<file path=xl/sharedStrings.xml><?xml version="1.0" encoding="utf-8"?>
<sst xmlns="http://schemas.openxmlformats.org/spreadsheetml/2006/main" count="2929" uniqueCount="1922">
  <si>
    <t>BIO 2.1</t>
  </si>
  <si>
    <t>BIO 2.2</t>
  </si>
  <si>
    <t>BIO 2.3</t>
  </si>
  <si>
    <t>BIO 2.4</t>
  </si>
  <si>
    <t>BIO 2.5</t>
  </si>
  <si>
    <t>BIO 2.6</t>
  </si>
  <si>
    <t>BIO 2.7</t>
  </si>
  <si>
    <t>BIO 3.1</t>
  </si>
  <si>
    <t>BIO 3.2</t>
  </si>
  <si>
    <t>BIO 3.3</t>
  </si>
  <si>
    <t>BIO 3.4</t>
  </si>
  <si>
    <t>BIO 3.5</t>
  </si>
  <si>
    <t>BIO 3.6</t>
  </si>
  <si>
    <t>BIO 3.7</t>
  </si>
  <si>
    <t>BIO 3.8</t>
  </si>
  <si>
    <t>BIO 2</t>
  </si>
  <si>
    <t>BIO 3</t>
  </si>
  <si>
    <t>• Supervised day to day care of plantations, living botanical collections, tree nurseries etc.</t>
  </si>
  <si>
    <t xml:space="preserve"> </t>
  </si>
  <si>
    <t>BIO 4</t>
  </si>
  <si>
    <t>BIO 4.1</t>
  </si>
  <si>
    <t>BIO 4.2</t>
  </si>
  <si>
    <t>BIO 4.3</t>
  </si>
  <si>
    <t>BIO 4.4</t>
  </si>
  <si>
    <t>BIO 4.5</t>
  </si>
  <si>
    <t>Participate in field-based activities effectively, safely and securely.</t>
  </si>
  <si>
    <t>FLD 2</t>
  </si>
  <si>
    <t>FLD 2.1</t>
  </si>
  <si>
    <t>FLD 2.2</t>
  </si>
  <si>
    <t>FLD 2.3</t>
  </si>
  <si>
    <t>FLD 2.4</t>
  </si>
  <si>
    <t>FLD 2.5</t>
  </si>
  <si>
    <t>Prevent, fight and control fires.</t>
  </si>
  <si>
    <t>LAR 2</t>
  </si>
  <si>
    <t>LAR 2.1</t>
  </si>
  <si>
    <t>LAR 2.2</t>
  </si>
  <si>
    <t>LAR 2.3</t>
  </si>
  <si>
    <t>LAR 2.4</t>
  </si>
  <si>
    <t>LAR 2.5</t>
  </si>
  <si>
    <t>LAR 2.6</t>
  </si>
  <si>
    <t>LAR 2.7</t>
  </si>
  <si>
    <t>LAR 2.8</t>
  </si>
  <si>
    <t>LAR 2.9</t>
  </si>
  <si>
    <t>LAR 3</t>
  </si>
  <si>
    <t>LAR 3.1</t>
  </si>
  <si>
    <t>LAR 3.2</t>
  </si>
  <si>
    <t>LAR 3.3</t>
  </si>
  <si>
    <t>LAR 3.4</t>
  </si>
  <si>
    <t>LAR 3.5</t>
  </si>
  <si>
    <t>LAR 4</t>
  </si>
  <si>
    <t>LAR 4.1</t>
  </si>
  <si>
    <t>LAR 4.2</t>
  </si>
  <si>
    <t>LAR 4.3</t>
  </si>
  <si>
    <t>LAR 4.4</t>
  </si>
  <si>
    <t>COM 2.1</t>
  </si>
  <si>
    <t>COM 2.2</t>
  </si>
  <si>
    <t>COM 2</t>
  </si>
  <si>
    <t>COM 3</t>
  </si>
  <si>
    <t>COM 4</t>
  </si>
  <si>
    <t>COM 3.1</t>
  </si>
  <si>
    <t>COM 3.2</t>
  </si>
  <si>
    <t>COM 3.3</t>
  </si>
  <si>
    <t>COM 3.4</t>
  </si>
  <si>
    <t>COM 3.5</t>
  </si>
  <si>
    <t>COM 3.6</t>
  </si>
  <si>
    <t>COM 4.1</t>
  </si>
  <si>
    <t>COM 4.2</t>
  </si>
  <si>
    <t>COM 4.3</t>
  </si>
  <si>
    <t>COM 4.4</t>
  </si>
  <si>
    <t>TRP 2</t>
  </si>
  <si>
    <t>TRP 3</t>
  </si>
  <si>
    <t>TRP 4</t>
  </si>
  <si>
    <t>TRP 2.1</t>
  </si>
  <si>
    <t>TRP 2.2</t>
  </si>
  <si>
    <t>TRP 2.3</t>
  </si>
  <si>
    <t>TRP 2.4</t>
  </si>
  <si>
    <t>TRP 2.5</t>
  </si>
  <si>
    <t>TRP 3.1</t>
  </si>
  <si>
    <t>TRP 3.2</t>
  </si>
  <si>
    <t>TRP 3.3</t>
  </si>
  <si>
    <t>TRP 3.4</t>
  </si>
  <si>
    <t>TRP 3.5</t>
  </si>
  <si>
    <t>TRP 3.6</t>
  </si>
  <si>
    <t>TRP 4.1</t>
  </si>
  <si>
    <t>TRP 4.2</t>
  </si>
  <si>
    <t>TRP 4.3</t>
  </si>
  <si>
    <t>TRP 4.4</t>
  </si>
  <si>
    <t>• Managing facilities involving sales of goods and/or services to visitors (shops, ticketing points, cafes, hostels etc.)
• Maintaining required documentation of sales
• Cash handling and/or processing of credit cards
• Managing inventory/ordering etc.
• Supervising sales staff</t>
  </si>
  <si>
    <t>AWA 2</t>
  </si>
  <si>
    <t>AWA 2.1</t>
  </si>
  <si>
    <t>AWA 2.2</t>
  </si>
  <si>
    <t>AWA 3</t>
  </si>
  <si>
    <t>AWA 3.1</t>
  </si>
  <si>
    <t>AWA 3.2</t>
  </si>
  <si>
    <t>AWA 3.3</t>
  </si>
  <si>
    <t>AWA 3.4</t>
  </si>
  <si>
    <t>AWA 3.5</t>
  </si>
  <si>
    <t>AWA 3.6</t>
  </si>
  <si>
    <t>AWA 4</t>
  </si>
  <si>
    <t>AWA 4.1</t>
  </si>
  <si>
    <t>AWA 4.2</t>
  </si>
  <si>
    <t>AWA 4.3</t>
  </si>
  <si>
    <t>AWA 4.4</t>
  </si>
  <si>
    <t>PPP 4</t>
  </si>
  <si>
    <t>PPP 4.1</t>
  </si>
  <si>
    <t>PPP 4.2</t>
  </si>
  <si>
    <t>PPP 4.3</t>
  </si>
  <si>
    <t>PPP 4.4</t>
  </si>
  <si>
    <t>PPP 4.5</t>
  </si>
  <si>
    <t>PPP 4.6</t>
  </si>
  <si>
    <t>PPP 4.7</t>
  </si>
  <si>
    <t xml:space="preserve">• Taking a leading role in SEA processes relevant to PAs and biodiversity conservation.
• Representing the interests of the protected area system in SEAs. 
</t>
  </si>
  <si>
    <t xml:space="preserve">• Developing cross sectoral agreements and projects that support the objectives of the protected area system.
• Developing plans for multifunctional landscape/ecosystem scale conservation (e.g. watershed management plan, eco regional plans, ecological networks etc.).
</t>
  </si>
  <si>
    <t>• Adopting a structured and planned approach to management (as opposed to ad hoc and passive/reactive management). 
• Preparation and adoption of management strategies and operational plans. 
• Establishment of means for regular reviewing of management effectiveness and efficiency and adoption of planned programmes of management.</t>
  </si>
  <si>
    <t>HRM 4</t>
  </si>
  <si>
    <t>HRM 3</t>
  </si>
  <si>
    <t>HRM 2</t>
  </si>
  <si>
    <t>HRM 2.1</t>
  </si>
  <si>
    <t>HRM 2.2</t>
  </si>
  <si>
    <t>HRM 4.1</t>
  </si>
  <si>
    <t>HRM 4.2</t>
  </si>
  <si>
    <t>HRM 4.3</t>
  </si>
  <si>
    <t>HRM 3.1</t>
  </si>
  <si>
    <t>HRM 3.2</t>
  </si>
  <si>
    <t>HRM 3.3</t>
  </si>
  <si>
    <t>HRM 3.4</t>
  </si>
  <si>
    <t>Negotiate agreements and resolve disputes and conflicts.</t>
  </si>
  <si>
    <t>TEC 2.1</t>
  </si>
  <si>
    <t>TEC 2.2</t>
  </si>
  <si>
    <t>TEC 2.3</t>
  </si>
  <si>
    <t>Adapt and make use of available and appropriate technology to support work programmes.</t>
  </si>
  <si>
    <t>Work in compliance with instructions, briefings, laws, regulations and procedures.</t>
  </si>
  <si>
    <t>Maintain personal health, hygiene and fitness.</t>
  </si>
  <si>
    <t>Examples of positions at the level in the Protected Area Sector</t>
  </si>
  <si>
    <t>Level</t>
  </si>
  <si>
    <t>Scope of work and responsibility</t>
  </si>
  <si>
    <t xml:space="preserve">National and Sub National PA Agencies </t>
  </si>
  <si>
    <t>Other state agencies, local and regional government</t>
  </si>
  <si>
    <t>Civil Society</t>
  </si>
  <si>
    <t>Private Sector/Consulting</t>
  </si>
  <si>
    <t>LEVEL 1</t>
  </si>
  <si>
    <t>Unskilled Labourer</t>
  </si>
  <si>
    <t>LEVEL 4</t>
  </si>
  <si>
    <t>LEVEL 3</t>
  </si>
  <si>
    <t>LEVEL 2</t>
  </si>
  <si>
    <t xml:space="preserve">HRM Human Resources </t>
  </si>
  <si>
    <t xml:space="preserve">PPP:  Protected Area Policy, Planning and Projects  </t>
  </si>
  <si>
    <t xml:space="preserve">BIO: Biodiversity Conservation </t>
  </si>
  <si>
    <t>LAR: Upholding laws and regulations</t>
  </si>
  <si>
    <t>AWA:  Awareness and Education</t>
  </si>
  <si>
    <t>SENIOR MANAGER</t>
  </si>
  <si>
    <t>EXECUTIVE</t>
  </si>
  <si>
    <t>Typical Title</t>
  </si>
  <si>
    <t>• Entering financial information into a standard book keeping system (computerised or manual).
• Producing reports and forecasts on income and expenditure using required format.</t>
  </si>
  <si>
    <t>• Contracting for concessions for provision of tourism and recreation services, collection of natural resources, forestry management etc.
• Ensuring compliance with all requirements for transparency and fairness in negotiation and awarding of contracts.</t>
  </si>
  <si>
    <t>TEC 2.4</t>
  </si>
  <si>
    <t>TOTAL</t>
  </si>
  <si>
    <t>TRP : Tourism, recreation and public use</t>
  </si>
  <si>
    <t xml:space="preserve">FLD: Field Craft and Site Maintenance </t>
  </si>
  <si>
    <t>TEC: Technology</t>
  </si>
  <si>
    <t>TOTALS</t>
  </si>
  <si>
    <t xml:space="preserve">COM: Local communities and cultures  </t>
  </si>
  <si>
    <t>LEVEL</t>
  </si>
  <si>
    <t>TOTAL LEVEL 4 UNITS</t>
  </si>
  <si>
    <t>TOTAL LEVEL 3 UNITS</t>
  </si>
  <si>
    <t>TOTAL LEVEL 2 UNITS</t>
  </si>
  <si>
    <t>TOTAL UNITS ALL LEVELS</t>
  </si>
  <si>
    <t>• Legislation, regulations and norms relevant to funding of PAs.
• Policies and criteria used by funding agencies.</t>
  </si>
  <si>
    <t>• Achieve an independently verified and widely recognised quality assurance standard.
• Demonstrate supporting knowledge.</t>
  </si>
  <si>
    <t>Supervise and instruct small work teams to complete specific tasks</t>
  </si>
  <si>
    <t>SKILLED WORKER</t>
  </si>
  <si>
    <t>HRM 1.1</t>
  </si>
  <si>
    <t>HRM 1.2</t>
  </si>
  <si>
    <t>BIO 1.1</t>
  </si>
  <si>
    <t>BIO 1.2</t>
  </si>
  <si>
    <t>BIO 1.3</t>
  </si>
  <si>
    <t>BIO 1.4</t>
  </si>
  <si>
    <t>BIO 1.5</t>
  </si>
  <si>
    <t>BIO 1.6</t>
  </si>
  <si>
    <t>LAR 1.1</t>
  </si>
  <si>
    <t>LAR 1.2</t>
  </si>
  <si>
    <t>LAR 1.3</t>
  </si>
  <si>
    <t>LAR 1.4</t>
  </si>
  <si>
    <t>LAR 1.5</t>
  </si>
  <si>
    <t>LAR 1.6</t>
  </si>
  <si>
    <t>LAR 1.7</t>
  </si>
  <si>
    <t>LAR 1.8</t>
  </si>
  <si>
    <t>LAR 1.9</t>
  </si>
  <si>
    <t>LAR 1.10</t>
  </si>
  <si>
    <t>COM 1.1</t>
  </si>
  <si>
    <t>COM 1.2</t>
  </si>
  <si>
    <t>TRP 1.1</t>
  </si>
  <si>
    <t>TRP 1.2</t>
  </si>
  <si>
    <t>TRP 1.3</t>
  </si>
  <si>
    <t>TRP 1.4</t>
  </si>
  <si>
    <t>TRP 1.5</t>
  </si>
  <si>
    <t>AWA 1.1</t>
  </si>
  <si>
    <t>AWA 1.2</t>
  </si>
  <si>
    <t>FLD 1.1</t>
  </si>
  <si>
    <t>FLD 1.2</t>
  </si>
  <si>
    <t>FLD 1.3</t>
  </si>
  <si>
    <t>FLD 1.4</t>
  </si>
  <si>
    <t>FLD 1.5</t>
  </si>
  <si>
    <t>FLD 1.6</t>
  </si>
  <si>
    <t>FLD 1.7</t>
  </si>
  <si>
    <t>FLD 1.8</t>
  </si>
  <si>
    <t>FLD 1.9</t>
  </si>
  <si>
    <t>FLD 1.10</t>
  </si>
  <si>
    <t>FLD 1.11</t>
  </si>
  <si>
    <t>FLD 1.12</t>
  </si>
  <si>
    <t>FLD 1.13</t>
  </si>
  <si>
    <t>FLD 1.14</t>
  </si>
  <si>
    <t>FLD 1.15</t>
  </si>
  <si>
    <t>FLD 1.16</t>
  </si>
  <si>
    <t>TEC 1.1</t>
  </si>
  <si>
    <t>TEC 1.2</t>
  </si>
  <si>
    <t>TEC 1.3</t>
  </si>
  <si>
    <t>HRM 2.3</t>
  </si>
  <si>
    <t>HRM 2.4</t>
  </si>
  <si>
    <t>BIO 2.8</t>
  </si>
  <si>
    <t>BIO 2.9</t>
  </si>
  <si>
    <t>BIO 2.10</t>
  </si>
  <si>
    <t>COM 2.3</t>
  </si>
  <si>
    <t>COM 2.4</t>
  </si>
  <si>
    <t>COM 2.5</t>
  </si>
  <si>
    <t>COM 2.6</t>
  </si>
  <si>
    <t>COM 2.7</t>
  </si>
  <si>
    <t>TRP 2.6</t>
  </si>
  <si>
    <t>TRP 2.7</t>
  </si>
  <si>
    <t>TRP 2.8</t>
  </si>
  <si>
    <t>AWA 2.3</t>
  </si>
  <si>
    <t>AWA 2.4</t>
  </si>
  <si>
    <t>AWA 2.5</t>
  </si>
  <si>
    <t>AWA 2.6</t>
  </si>
  <si>
    <t>TEC 2.5</t>
  </si>
  <si>
    <t>HRM 3.5</t>
  </si>
  <si>
    <t>PPP 3.1</t>
  </si>
  <si>
    <t>PPP 3.2</t>
  </si>
  <si>
    <t>PPP 3.3</t>
  </si>
  <si>
    <t>PPP 3.4</t>
  </si>
  <si>
    <t>PPP 3.5</t>
  </si>
  <si>
    <t>PPP 3.6</t>
  </si>
  <si>
    <t>PPP 3.7</t>
  </si>
  <si>
    <t>HRM 1</t>
  </si>
  <si>
    <t>BIO 1</t>
  </si>
  <si>
    <t>LAR 1</t>
  </si>
  <si>
    <t>COM 1</t>
  </si>
  <si>
    <t>TRP 1</t>
  </si>
  <si>
    <t>AWA 1</t>
  </si>
  <si>
    <t>FLD 1</t>
  </si>
  <si>
    <t>TEC 2</t>
  </si>
  <si>
    <t>PPP 3</t>
  </si>
  <si>
    <t>LEVEL 0</t>
  </si>
  <si>
    <t>EXAMPLE PERFORMANCE CRITERIA</t>
  </si>
  <si>
    <t>EXAMPLE MEANS OF ASSESSMENT</t>
  </si>
  <si>
    <t>EXAMPLE means of assessment</t>
  </si>
  <si>
    <t>LEVEL 1
SKILLED WORKER</t>
  </si>
  <si>
    <t>MIDDLE MANAGER, TECHNICAL SPECIALIST</t>
  </si>
  <si>
    <t>LEVEL 2
MIDDLE MANAGER, TECHNICAL SPECIALIST</t>
  </si>
  <si>
    <t>LEVEL 3
SENIOR MANAGER</t>
  </si>
  <si>
    <t>LEVEL 4
EXECUTIVE</t>
  </si>
  <si>
    <t>ORG 3</t>
  </si>
  <si>
    <t>ORG 3.1</t>
  </si>
  <si>
    <t>ORG 3.2</t>
  </si>
  <si>
    <t>ORG 3.3</t>
  </si>
  <si>
    <t>ORG 3.4</t>
  </si>
  <si>
    <t>ORG 3.5</t>
  </si>
  <si>
    <t>ORG 3.6</t>
  </si>
  <si>
    <t>ORG 3.7</t>
  </si>
  <si>
    <t>ORG 3.8</t>
  </si>
  <si>
    <t>ORG 3.10</t>
  </si>
  <si>
    <t>ORG 4</t>
  </si>
  <si>
    <t>ORG 4.1</t>
  </si>
  <si>
    <t>ORG 4.2</t>
  </si>
  <si>
    <t>ORG 4.3</t>
  </si>
  <si>
    <t>ORG 4.4</t>
  </si>
  <si>
    <t>ORG 4.5</t>
  </si>
  <si>
    <t>ORG 4.6</t>
  </si>
  <si>
    <t>ORG 4.7</t>
  </si>
  <si>
    <t>Competence</t>
  </si>
  <si>
    <t>ORG: Organisational Leadership and Development</t>
  </si>
  <si>
    <t>Example performance criteria for certification</t>
  </si>
  <si>
    <t>CAC 1</t>
  </si>
  <si>
    <t>CAC 1.1</t>
  </si>
  <si>
    <t>CAC 1.2</t>
  </si>
  <si>
    <t>CAC 2</t>
  </si>
  <si>
    <t>CAC 2.1</t>
  </si>
  <si>
    <t>CAC 2.2</t>
  </si>
  <si>
    <t>CAC 3</t>
  </si>
  <si>
    <t>CAC 3.1</t>
  </si>
  <si>
    <t>CAC 3.3</t>
  </si>
  <si>
    <t>CAC 4</t>
  </si>
  <si>
    <t>CAC 4.1</t>
  </si>
  <si>
    <t>CAC 4.2</t>
  </si>
  <si>
    <t>CAC 3.2</t>
  </si>
  <si>
    <t>UNI 0</t>
  </si>
  <si>
    <t>UNI 0.1</t>
  </si>
  <si>
    <t>UNI 0.2</t>
  </si>
  <si>
    <t>UNI 0.3</t>
  </si>
  <si>
    <t>UNI 0.4</t>
  </si>
  <si>
    <t>UNI 0.5</t>
  </si>
  <si>
    <t>UNI 0.6</t>
  </si>
  <si>
    <t>UNI 0.7</t>
  </si>
  <si>
    <t>UNI 0.8</t>
  </si>
  <si>
    <t>UNI 0.9</t>
  </si>
  <si>
    <t>UNI 0.10</t>
  </si>
  <si>
    <t>UNI</t>
  </si>
  <si>
    <t xml:space="preserve">• Submit at least two major reports.
</t>
  </si>
  <si>
    <t>ORG 3.9</t>
  </si>
  <si>
    <t>CAC: Communication and Collaboration</t>
  </si>
  <si>
    <t>TOTAL LEVEL 1 UNITS</t>
  </si>
  <si>
    <t>TRP 3.7</t>
  </si>
  <si>
    <t>ENABLING PERSONAL COMPETENCES</t>
  </si>
  <si>
    <t>UNI: Universal Personal Attributes (Same for all levels)</t>
  </si>
  <si>
    <t>PPP 3.8</t>
  </si>
  <si>
    <t>PPP 3.9</t>
  </si>
  <si>
    <t>PPP 4.8</t>
  </si>
  <si>
    <t>Example means of assessment</t>
  </si>
  <si>
    <t>CATEGORY</t>
  </si>
  <si>
    <t>RECOMMENDED PRIOR COMPETENCE REQUIREMENTS FOR THE LEVEL</t>
  </si>
  <si>
    <t>LEVEL CODE</t>
  </si>
  <si>
    <t>LEVEL TITLE</t>
  </si>
  <si>
    <t>OVERALL COMPETENCE FOR THE LEVEL</t>
  </si>
  <si>
    <t>• Submit a detailed staffing structure, plan and position descriptions for the PA.
• Demonstrate supporting knowledge.</t>
  </si>
  <si>
    <t>• Submit independently verified evidence of correct management of finances and assets over one year.
• Demonstrate supporting knowledge.</t>
  </si>
  <si>
    <t>• Submit full documentary evidence of the development, specification and contracting of at least one concession or similar agreement.
• Demonstrate supporting knowledge.</t>
  </si>
  <si>
    <t>• Submit evidence of extensive track record of contributions.
• Demonstrate supporting knowledge.</t>
  </si>
  <si>
    <t>• Submit three examples of written reports and accounts demonstrating the required skills and knowledge.
• Demonstrate supporting knowledge.</t>
  </si>
  <si>
    <t>• Submit at least three structured reports.
• Demonstrate supporting knowledge.</t>
  </si>
  <si>
    <t xml:space="preserve">• Draft relevant sections on sustainable use in a PA management plan
• Submit a set of detailed, scientifically justified, practical and participatorily developed recommendations for sustainable use.
• Demonstrate supporting knowledge.
</t>
  </si>
  <si>
    <t xml:space="preserve">• Successful leadership of at least 5 capture operations.
• Demonstrate supporting knowledge.
</t>
  </si>
  <si>
    <t>• Demonstrate effective person to person communication in three different contexts
• Demonstrate supporting knowledge.</t>
  </si>
  <si>
    <t xml:space="preserve">• Submit evidence of and/or demonstrate effective and inclusive facilitation of at least two different events.
a. A multistakeholder workshop (e.g. for information gathering, planning or evaluation)
b. A semi formal team/staff meeting
• Demonstrate supporting knowledge. </t>
  </si>
  <si>
    <t>ASSOCIATED COMPETENCES FOR THE LEVEL</t>
  </si>
  <si>
    <t xml:space="preserve"> ASSESSMENT/CERTIFICATION EXAMPLES</t>
  </si>
  <si>
    <t>PPP 4.9</t>
  </si>
  <si>
    <t>• Full range of stakeholders with an interest in the PA.
• Principles and practices of participation and various forms of participatory governance.</t>
  </si>
  <si>
    <t>• Submit evidence of establishment of an efficient system of information collation, storage and retrieval that is used to support management decisions.
• Demonstrate supporting knowledge.</t>
  </si>
  <si>
    <t>HRM 4.4</t>
  </si>
  <si>
    <t>• National legislation for employment.
• Institutional norms and standards for employment and personnel management.</t>
  </si>
  <si>
    <t>• The context for professional standards as they apply to other occupations.
• The national educational system.
• Protected area competence frameworks.</t>
  </si>
  <si>
    <t xml:space="preserve">• Personnel procedures of the PA.
• Motivational and instructional techniques.
• Technical details of the tasks to be completed.
</t>
  </si>
  <si>
    <t>• Communication techniques for listening and providing feedback.
• Conflict resolution techniques.
• Personnel procedures of the PA.</t>
  </si>
  <si>
    <t>• Examination of records.
• Observation/simulation.
• Oral test of knowledge.</t>
  </si>
  <si>
    <t>• Examination of records.
• Oral test of knowledge.</t>
  </si>
  <si>
    <t>• Theory and practice of business and/or financial sustainability planning.
• Current policies and practices for funding PAs.
• Options and sources for increasing/diversifying funding.</t>
  </si>
  <si>
    <t>• Submit a detailed business plan (or equivalent) for the PA based on a budgeted management plan.
• Demonstrate supporting knowledge.</t>
  </si>
  <si>
    <t>PPP 4.10</t>
  </si>
  <si>
    <t>• Reporting requirements and formats used by the PA.
• Techniques for clear writing and presentation of information.</t>
  </si>
  <si>
    <t>• Completion of practical test.
• Observation.
• Oral test of knowledge.</t>
  </si>
  <si>
    <t>TEC 1</t>
  </si>
  <si>
    <t xml:space="preserve">• Recognising main ecosystems and habitats of the PA.
• Recognising common, typical and important species of flora. 
• Recognising common, typical and important species of fauna and their signs in the field. </t>
  </si>
  <si>
    <t xml:space="preserve">• Demonstrate use and care of at least 3 instruments commonly used in the PA.
• Demonstrate supporting knowledge.
</t>
  </si>
  <si>
    <t xml:space="preserve">• Successfully participate in at least 5 supervised animal captures.
• Demonstrate supporting knowledge.
</t>
  </si>
  <si>
    <t xml:space="preserve">• Evidence portfolio.
• Practical test.
• Oral test of knowledge.
</t>
  </si>
  <si>
    <t xml:space="preserve">• Practical test.
• Oral test of knowledge.
</t>
  </si>
  <si>
    <t>• Preparation of specimens for inclusion in collections.
• Day to day maintenance and care of specimens.
• Maintenance of collection catalogues and databases.</t>
  </si>
  <si>
    <t xml:space="preserve">• Scientific principles and practical aspects of sustainable use.
• Ecology of focal species.
• Local needs and practices for resource use.
</t>
  </si>
  <si>
    <t xml:space="preserve">• Submit detailed reports from structured species focused and ecosystem focused surveys.
• Demonstrate supporting knowledge.
</t>
  </si>
  <si>
    <t xml:space="preserve">• Submit detailed reports from structured, participatory resource use survey.
• Demonstrate supporting knowledge.
</t>
  </si>
  <si>
    <t>BIO 4.6</t>
  </si>
  <si>
    <t>• Present a thorough economic valuation report (conducted by specialists using recognised techniques).
• Demonstrate supporting knowledge.</t>
  </si>
  <si>
    <t>PPP 4.11</t>
  </si>
  <si>
    <t>UNI; FLD 1</t>
  </si>
  <si>
    <t>LAR 1.11</t>
  </si>
  <si>
    <t>Use GPS for orientation and navigation in the field/on water.</t>
  </si>
  <si>
    <t>Conduct first aid and provide appropriate responses in accidents and emergencies.</t>
  </si>
  <si>
    <t>LAR 3.6</t>
  </si>
  <si>
    <t>UNI, FLD 1</t>
  </si>
  <si>
    <t>• Observation. 
• Testimony from supervisor and/or local community members.
• Oral test of knowledge.</t>
  </si>
  <si>
    <t>• Policies and regulations of the PA affecting local people.
• Diversity of local stakeholders, communities and cultures.
• Issues that may be sensitive or subject to differing opinions.
• Local customs, rules, traditions, languages, practices, livelihoods.</t>
  </si>
  <si>
    <t>UNI; FLD 1; CAC 1</t>
  </si>
  <si>
    <t xml:space="preserve"> FLD 2; CAC 2; AWA 2; BIO 2; LAR 2</t>
  </si>
  <si>
    <t>• Asset and inventory management procedures of the organisation.
• Recurrent needs of the organisation for equipment and supplies.</t>
  </si>
  <si>
    <t>• Evidence portfolio assessment. 
• Accreditation of prior qualification.
• Test.
• Observation/simulation.
• Oral test of knowledge.</t>
  </si>
  <si>
    <t>• Evidence portfolio assessment. 
• Test.
• Observation/simulation.
• Oral test of knowledge.</t>
  </si>
  <si>
    <t>• Completion of practical test/simulation.
• Observation.
• Oral test of knowledge.</t>
  </si>
  <si>
    <t>• Performance assessment.
• Review by supervisor and peers.
• Oral test/discussion.</t>
  </si>
  <si>
    <t>• Pass a test of numeracy.
• Demonstrate supporting knowledge.</t>
  </si>
  <si>
    <t>Avoid, prevent and report dishonest and/or illegal practices.</t>
  </si>
  <si>
    <t>Demonstrate basic numeracy.</t>
  </si>
  <si>
    <t>Direct the development of a protected area zoning system.</t>
  </si>
  <si>
    <t>Establish systems and procedures to ensure high standards of ethics and behaviour among staff and partners.</t>
  </si>
  <si>
    <t>Build networks and develop collaborative relationships with other organisations.</t>
  </si>
  <si>
    <t>Ensure effective management of information and knowledge.</t>
  </si>
  <si>
    <t>Promote the professionalization of protected area management at the national level.</t>
  </si>
  <si>
    <t>Supervise and motivate work groups in completing practical tasks.</t>
  </si>
  <si>
    <t>Manage cash and cash transactions.</t>
  </si>
  <si>
    <t>Collect and present evidence of expenditure and other financial transactions.</t>
  </si>
  <si>
    <t>Prepare analytical and technical reports and assessments.</t>
  </si>
  <si>
    <t>Prepare formal reports of activities and projects.</t>
  </si>
  <si>
    <t>Contribute to and document meetings.</t>
  </si>
  <si>
    <t>Plan, lead and report on animal capture, transport, care and management.</t>
  </si>
  <si>
    <t>Plan, lead and report on animal control measures.</t>
  </si>
  <si>
    <t>Curate collections and museums.</t>
  </si>
  <si>
    <t>Recognise and identify typical ecosystems, habitats, plant and animal species and their signs.</t>
  </si>
  <si>
    <t>Care for captive animals.</t>
  </si>
  <si>
    <t>Direct major investigations into environmental crime and/or security threats.</t>
  </si>
  <si>
    <t>Process legal cases related to violations.</t>
  </si>
  <si>
    <t>Conduct complex investigations into environmental crime and/or security threats.</t>
  </si>
  <si>
    <t>Address major security threats in the field.</t>
  </si>
  <si>
    <t>Deploy and use remote surveillance equipment.</t>
  </si>
  <si>
    <t>Follow correct procedures for protecting crime scenes and for seizing, securing and documenting evidence.</t>
  </si>
  <si>
    <t>Treat suspects and members of the public correctly and legally during prevention and enforcement activities.</t>
  </si>
  <si>
    <t>Facilitate and support establishment of community based economic enterprises.</t>
  </si>
  <si>
    <t>Promote the system of protected areas as destinations for public use, sustainable tourism and recreation.</t>
  </si>
  <si>
    <t>Manage needs and behaviour of visitors.</t>
  </si>
  <si>
    <t>Manage visitor accommodation.</t>
  </si>
  <si>
    <t>Manage catering (food service) for visitors.</t>
  </si>
  <si>
    <t>Manage sales activities and retail outlets.</t>
  </si>
  <si>
    <t>Welcome, assist and regulate visitors on site.</t>
  </si>
  <si>
    <t>Respond to emergencies and accidents to visitors.</t>
  </si>
  <si>
    <t>Guide basic visitor activities.</t>
  </si>
  <si>
    <t>Operate entrance, ticketing and sales facilities.</t>
  </si>
  <si>
    <t>Maintain stores of field equipment and supplies.</t>
  </si>
  <si>
    <t>Follow good safety and environmental practice in the field and the work place.</t>
  </si>
  <si>
    <t>Correctly use and maintain field communication equipment.</t>
  </si>
  <si>
    <t>Set up and operate field camps.</t>
  </si>
  <si>
    <t>Dive using SCUBA equipment.</t>
  </si>
  <si>
    <t>Operate and maintain computers for advanced functions.</t>
  </si>
  <si>
    <t>Operate and maintain audio visual equipment.</t>
  </si>
  <si>
    <t>Facilitate meetings, discussions and workshops.</t>
  </si>
  <si>
    <t>Communicate in other languages and/or dialects.</t>
  </si>
  <si>
    <t>• Communicating (speaking/understanding/reading/writing) in locally used languages and/or international languages as required.</t>
  </si>
  <si>
    <t>• Observation.
• Test.</t>
  </si>
  <si>
    <t>Maintain good practice for security, safety and environmental protection in the work place and in the field.</t>
  </si>
  <si>
    <t xml:space="preserve">• Health and safety requirements and procedures of the PA institution.
• Main environmental hazards associated with work and means of preventing or reducing them.
</t>
  </si>
  <si>
    <t>• Basic numeracy and mathematical knowledge.</t>
  </si>
  <si>
    <t>Maintain good relations with others in the workplace.</t>
  </si>
  <si>
    <t>• Requirements of the job and expectations and standards of the employer.
• Skills and techniques for listening and ensuring understanding.
• Legal rights and obligations of employees.</t>
  </si>
  <si>
    <t>• Expectations and standards of the employer.
• Techniques for self motivation.</t>
  </si>
  <si>
    <t>Not applicable</t>
  </si>
  <si>
    <t>UNIVERSAL WORK COMPETENCES
LEVEL 0 (ALL LEVELS)</t>
  </si>
  <si>
    <t>• Policies and legislation affecting PAs and other sectors responsible for planning and for land and resource management. 
• Integrated landscape/ecosystem/watershed scale planning approaches.</t>
  </si>
  <si>
    <t>• The potential threats and risks to the PA resulting from climate change.
• Options and measures for avoidance, reduction, mitigation and adaptation.
• Specific schemes for supporting responses to climate change (e.g. REDD +).</t>
  </si>
  <si>
    <t xml:space="preserve">• Legislation and processes related to EIA.
</t>
  </si>
  <si>
    <t>• National policy and legislation for conservation and resource use in PAs.
• Demand and uses of resources from PAs.
• Users of resources from PAs.
• National/international best practice.</t>
  </si>
  <si>
    <t>• Main threats to the biodiversity of the PA, their signs and impacts.</t>
  </si>
  <si>
    <t>• Legal, safe, humane and correct practices and techniques for animal care.</t>
  </si>
  <si>
    <t>• The PA system, laws. policies and practices for upholding laws and regulations.
• Use of analytical tools and software.</t>
  </si>
  <si>
    <t>• Roles, responsibilities and rights of the various law enforcement agencies and the judiciary.</t>
  </si>
  <si>
    <t xml:space="preserve">• Roles, responsibilities and rights of the various law enforcement agencies and the judiciary.
• Investigative techniques.
• Police and judicial procedures. </t>
  </si>
  <si>
    <t>• A range of appropriate investigative techniques.
• Roles of law enforcement agencies.</t>
  </si>
  <si>
    <t>• Uses and limitations of available equipment.
• Safe, use, legal use and maintenance of equipment.</t>
  </si>
  <si>
    <t>• Laws and rights affecting the PA, resources, users and stakeholders and PA personnel.
• Relevant standard operating procedures.</t>
  </si>
  <si>
    <t>• Laws and procedures related to evidence and crime scenes.
• Relevant standard operating procedures.</t>
  </si>
  <si>
    <t>• Laws and rights affecting the PA, resources, users and stakeholders and PA personnel.
• Conflict avoidance and reduction techniques.
• Relevant standard operating procedures.</t>
  </si>
  <si>
    <t>• Full details of activities, and operation of equipment.
• Emergency procedures.</t>
  </si>
  <si>
    <t>• Laws and regulations affecting visitor accommodation.
• Principles and practices of hospitality management.</t>
  </si>
  <si>
    <t>• Principles and practices of media relations and interactions.
• Relevant media outlets and media personnel.</t>
  </si>
  <si>
    <t>• Details of the terrain of the area and associated hazards and equipment needs.
• Emergency and first aid procedures.</t>
  </si>
  <si>
    <t>• Functioning, checking and maintenance of equipment.
• Communication protocols.</t>
  </si>
  <si>
    <t>• Basic camp craft and hygiene.</t>
  </si>
  <si>
    <t>• Requirements of qualification awarding body.</t>
  </si>
  <si>
    <t>• A range of conflict resolution approaches and practical techniques, such as negotiation, mitigation, seeking compromise and win win solutions etc.</t>
  </si>
  <si>
    <t xml:space="preserve">• Securing crime scenes in order to enable detailed documentation and investigations.
• Preserving, collecting and documenting evidence related to violations, legally and in accordance with instructions and established procedures.
</t>
  </si>
  <si>
    <t>• Correctly completing practical tasks as required by the PA (e.g. habitat creation, erosion control, drainage, vegetation control, tree planting and aftercare, wetland maintenance etc.).</t>
  </si>
  <si>
    <t>• Swimming competently.
• Crewing of small craft.
• Using safety equipment.</t>
  </si>
  <si>
    <t>• Following prescribed procedures (under supervision) for avoiding fire risks, fire prevention (e.g. clearing firebreaks), dealing with wildfires. 
• Safe and correct operation of fire- fighting and control equipment.</t>
  </si>
  <si>
    <t>• Submit evidence of extensive track record of significant contributions to establishing/improving the policy legal and regulatory framework for PAs.
• Demonstrate supporting knowledge.</t>
  </si>
  <si>
    <t>• Submit evidence of direction of development of a PA system plan.
• Demonstrate supporting knowledge.</t>
  </si>
  <si>
    <t>• Submit evidence of extensive track record of relevant contributions.
• Demonstrate supporting knowledge.</t>
  </si>
  <si>
    <t>• Submit of a detailed and rationally justified zonation system and associated regulations.
• Demonstrate supporting knowledge.</t>
  </si>
  <si>
    <t>• Submit a detailed risk assessment and contingency plan for a PA.
• Demonstrate supporting knowledge.</t>
  </si>
  <si>
    <t>• Submit evidence of significant contribution to an EIA process and documentation.
• Demonstrate supporting knowledge.</t>
  </si>
  <si>
    <t>• Submit evidence of extensive track record of contributions to international knowledge and good practice
• Demonstrate supporting knowledge.</t>
  </si>
  <si>
    <t>• Submit evidence of resolution of at least three performance related issues with supervised individuals.
• Demonstrate supporting knowledge.</t>
  </si>
  <si>
    <t>• Submit evidence of successful planning and delivery of at least 5 days’ structured training for small groups.
• Demonstrate supporting knowledge.</t>
  </si>
  <si>
    <t>• Submit a comprehensive security analysis and plan for the PA.
• Demonstrate supporting knowledge.</t>
  </si>
  <si>
    <t>• Submit a report with a detailed profile of law enforcement threats and challenges using material from a range of sources.
• Demonstrate supporting knowledge.</t>
  </si>
  <si>
    <t>• Submit evidence of correct treatment of suspects in a range of situations.
• Demonstrate use of effective and legal questioning techniques.
• Demonstrate supporting knowledge.</t>
  </si>
  <si>
    <t>• Submit evidence of correct management of a range of crime scenes. 
• Submit evidence of management of collected evidence.
• Demonstrate supporting knowledge.</t>
  </si>
  <si>
    <t>• Submit evidence of pursuit of a case through all required stages.
• Demonstrate supporting knowledge.</t>
  </si>
  <si>
    <t>• Evidence of implementation of a detailed investigation
• Demonstrate supporting knowledge.</t>
  </si>
  <si>
    <t>• Evidence of development and implementation of threat reduction/response plans.
• Demonstrate supporting knowledge.</t>
  </si>
  <si>
    <t xml:space="preserve">• Evidence of successful deployment of 2 types of remote surveillance </t>
  </si>
  <si>
    <t>• Demonstrate accurate oral provision of relevant information to two different types of user
• Demonstrate supporting knowledge.</t>
  </si>
  <si>
    <t>• Demonstrate use of correct procedures under supervision in 3 typical scenarios.
• Documented participation in at least five operations.
• Demonstrate supporting knowledge.</t>
  </si>
  <si>
    <t>• Follow correct procedures in 2 typical scenarios 
• Documented participation in at least 3 relevant actions.
• Demonstrate supporting knowledge.</t>
  </si>
  <si>
    <t>• Demonstrate use of techniques for personal self defence
• Demonstrate use of techniques for group self defence
• Demonstrate supporting knowledge.</t>
  </si>
  <si>
    <t>• Submit an analysis of requirements for improving the legal and regulatory framework.
• Documented and verified relevant contributions a national strategy. plan, or project (e.g. PA System Plan, NBSAP, NEAP).
• Demonstrate supporting knowledge.</t>
  </si>
  <si>
    <t>• Submit evidence of track record of international activities and contributions.
• Demonstrate supporting knowledge.</t>
  </si>
  <si>
    <t>• Submit evidence that the PA and its personnel have a good understanding and access to information about PA communities. 
• Demonstrate supporting knowledge.</t>
  </si>
  <si>
    <t>• Submit evidence based, practical and participatorily developed recommendations for sustainable use.
• Draft relevant sections on sustainable use in a PA management plan.
• Demonstrate supporting knowledge.</t>
  </si>
  <si>
    <t>• Submit evidence of participatory facilitation/implementation of a successful community development project. 
• Demonstrate supporting knowledge.</t>
  </si>
  <si>
    <t>• Submit evidence of track record of contributions.
• Demonstrate supporting knowledge.</t>
  </si>
  <si>
    <t>• Direct the development of and submit a financial model and plan and model for the development and operation of public use of the PA.
• Demonstrate supporting knowledge.</t>
  </si>
  <si>
    <t>• Submit a report on identification and monitoring of visitor impact in the PA.
• Demonstrate supporting knowledge.</t>
  </si>
  <si>
    <t>• Demonstrate interactions with visitors in 3 different typical situations.
• Demonstrate supporting knowledge.</t>
  </si>
  <si>
    <t>• Demonstrate correct actions and response in 3 different typical situations.
• Demonstrate supporting knowledge.</t>
  </si>
  <si>
    <t>• Demonstrate all aspects of operation of sales point for half a day.
• Demonstrate supporting knowledge.</t>
  </si>
  <si>
    <t>• Development of the relevant parts of the PA management plan.
• Submission of a detailed awareness strategy and action plan for the PA.
• Demonstrate supporting knowledge.</t>
  </si>
  <si>
    <t>• Submit an image and design manual for the PA.
• Demonstrate supporting knowledge.</t>
  </si>
  <si>
    <t>• Obtain a formal educational qualification
• Plan, design and deliver two curriculum based lessons/educational activities and associated learning materials.
• Demonstrate supporting knowledge.</t>
  </si>
  <si>
    <t>• Documented planning, organisation and leadership of 4 field trips including 2 overnight trips.
• Demonstrate supporting knowledge.</t>
  </si>
  <si>
    <t>• Identify 10 key locations on the map and in the field
• Demonstrate use of map and compass for orientation and navigation.
• Demonstrate supporting knowledge.</t>
  </si>
  <si>
    <t>• Pass Red Cross, Red Crescent or equivalent basic course.
• Demonstrate supporting knowledge.</t>
  </si>
  <si>
    <t>• Complete 5 typical tasks for the PA (according to local needs).
• Demonstrate supporting knowledge.</t>
  </si>
  <si>
    <t>• Demonstrate care of animals over a 3 month period
• Demonstrate supporting knowledge.</t>
  </si>
  <si>
    <t>• Submit evidence of correct use of available AV equipment for a range of typical uses.</t>
  </si>
  <si>
    <t>• Practical test/observation/ simulation.
• Feedback from supervised personnel.
• Oral test of knowledge.</t>
  </si>
  <si>
    <t>• Practical test/observation/ simulation.
• Feedback from colleagues.
• Oral test of knowledge.</t>
  </si>
  <si>
    <t>• Practical tests in the field or in a realistic simulation. 
• Oral test of knowledge.</t>
  </si>
  <si>
    <t>• Practical simulation.
• Oral test of knowledge.</t>
  </si>
  <si>
    <t>• Completion of practical test/simulation.
• Evidence portfolio assessment. 
• Testimony from senior ranger/patrol leader.
• Oral test of knowledge.</t>
  </si>
  <si>
    <t>• Completion of practical test/simulation.
• Completion of required written documentation.
• Evidence portfolio assessment. 
• Oral test of knowledge.</t>
  </si>
  <si>
    <t>• Completion of practical test/simulation.
• Oral test of knowledge.</t>
  </si>
  <si>
    <t>• Completion of practical tests/simulation.
• Oral test of knowledge.</t>
  </si>
  <si>
    <t>• Practical test/observation/ simulation.
• Oral test of knowledge.</t>
  </si>
  <si>
    <t>• According to certification requirement.
• Detailed practical tests/observation/ simulation by qualified assessor.
• Oral test of knowledge.</t>
  </si>
  <si>
    <t>• Practical test/observation/ simulation.
• Feedback from participants.
• Oral test of knowledge.</t>
  </si>
  <si>
    <t>• Inspection of equipment.
• Practical tests.
• Testimony from supervisor.
• Oral test of knowledge.</t>
  </si>
  <si>
    <t>• Practical test on navigation and on the territory and terrain of the PA.
• Oral test of knowledge.</t>
  </si>
  <si>
    <t>• Testimony from supervisor.
• Practical test.
• Oral test of knowledge.</t>
  </si>
  <si>
    <t>• As required by first aid course.
• Oral test of knowledge.</t>
  </si>
  <si>
    <t>• Completion of practical test/simulation.
• Inspection of practical tasks completed.
• Oral test of knowledge.</t>
  </si>
  <si>
    <t>• Practical test.
• Oral test of knowledge.</t>
  </si>
  <si>
    <t>• Passing a driving test.
• Practical test on maintenance and safety.
• Oral test of knowledge.</t>
  </si>
  <si>
    <t>• Practical tests.
• Oral test of knowledge.</t>
  </si>
  <si>
    <t>• Completion of practical test/simulation.
• Testimony from supervisor.
• Oral test of knowledge.</t>
  </si>
  <si>
    <t>• According to requirements of awarding body.</t>
  </si>
  <si>
    <t>• Test.
• Accreditation of prior educational achievement.</t>
  </si>
  <si>
    <t>• Evidence portfolio assessment.
• Observations/simulation
• Testimony of others</t>
  </si>
  <si>
    <t>• Demonstrate presentation of information through:
 - Structured presentations.
 - Responding and answering questions.
• Demonstrate supporting knowledge.</t>
  </si>
  <si>
    <t>• Submit a communication and awareness strategy for the PA system.
• Documented and verified relevant contributions a national strategy. plan, or project (e.g. PA System Plan, NBSAP, NEAP).
• Demonstrate supporting knowledge.</t>
  </si>
  <si>
    <t>• Demonstrate effective and engaging delivery of 3 types of interpretive presentation using a provided ‘script’ and/or format.
 - Formal presentation.
 - Leading a guided activity.
 - Leading an educational activity.
• Demonstrate supporting knowledge.</t>
  </si>
  <si>
    <t>UNI; AWA 1; TRP 1; CAC 1</t>
  </si>
  <si>
    <t>• Documented planning, organisation and leadership of 2 search and rescue operations.
• Demonstrate supporting knowledge.</t>
  </si>
  <si>
    <t>Drive, and conduct basic maintenance for motor vehicles.</t>
  </si>
  <si>
    <t>Operate, and conduct basic maintenance for small motor powered boats.</t>
  </si>
  <si>
    <t>• Pass a formal boat use test.
• Demonstrate supporting knowledge.</t>
  </si>
  <si>
    <t>• Practical tests.
• Acquiring formal operators certificates (e.g. for chainsaw use).
• Oral test of knowledge.</t>
  </si>
  <si>
    <t>• Organising overnight accommodation in the field (camps, bivouacs, ranger stations etc.).
• Deploying required equipment.
• Establishing and maintaining good standards of safety and hygiene.
• Managing preparation of meals using fires, portable stoves etc.
• Setting up latrines and washing facilities.</t>
  </si>
  <si>
    <t>• Submit evidence of extensive and productive involvement in effectively representing the PA system in high level and multisectoral discussions and negotiations at the national and/or international level.
• Demonstrate supporting knowledge.</t>
  </si>
  <si>
    <t>UNI; CAC 3</t>
  </si>
  <si>
    <t xml:space="preserve">• Using a range of techniques for enabling equitable agreements and for resolving major conflicts with/between stakeholders and partners or within the organisation.
• Ensuring documentation and formalisation of agreements and resolutions
</t>
  </si>
  <si>
    <t>CAC 1.3</t>
  </si>
  <si>
    <t>• Basic literacy.</t>
  </si>
  <si>
    <t xml:space="preserve">• Identifying current and potential conflicts and disputes within the PA organisation, with or between stakeholders.
• Using a range of approaches and methods to prevent/reduce/avoid conflict and identify solutions.
</t>
  </si>
  <si>
    <t>CAC 2.3</t>
  </si>
  <si>
    <t>• Submit evidence of successful resolution of three types of conflict e.g. 
- Within a work team 
- Between the PA and stakeholders
- Between relevant conflicting interests</t>
  </si>
  <si>
    <t>Use formal and informal means for communicating with others using appropriate techniques and media.</t>
  </si>
  <si>
    <t>All</t>
  </si>
  <si>
    <t>All at Level 3</t>
  </si>
  <si>
    <t>All at Level 2</t>
  </si>
  <si>
    <t>All at Level 1</t>
  </si>
  <si>
    <t>All at Level 4</t>
  </si>
  <si>
    <t>• A wide range of negotiation approaches (e.g. accommodating, avoiding, collaborating, competing, compromising). 
• A wide range of conflict resolution approaches such as negotiation, mediation, arbitration and adjudication.</t>
  </si>
  <si>
    <t xml:space="preserve">• Use of a wide range of communication techniques to ensure maintenance of good relations.
• Importance and benefits of maintaining regular two way communication.
• Range of stakeholders and partners and their different communication styles and needs. </t>
  </si>
  <si>
    <t>GLOBAL PROTECTED AREA COMPETENCES
ASSESSMENT AND CERTIFICATION EXAMPLES</t>
  </si>
  <si>
    <t>Enable the establishment and integration of the protected area system within national and international polices and plans.</t>
  </si>
  <si>
    <t>Establishing and sustaining well governed, managed and led organisations for protected area management.</t>
  </si>
  <si>
    <t>• Submit evidence of collation of reports on progress towards implementation of relevant policies and agreements. 
• Demonstrate supporting knowledge.</t>
  </si>
  <si>
    <t xml:space="preserve">• Protected area systems and authorities in adjacent countries/territories.
• International best practice for transboundary protected area establishment and management. </t>
  </si>
  <si>
    <t>Ensure availability and maintenance of assets, equipment, stores and supplies.</t>
  </si>
  <si>
    <t>Assist in guiding advanced visitor activities.</t>
  </si>
  <si>
    <t>• Submit evidence of extensive track record of relevant activities for raising awareness of and promoting conservation of biodiversity and PAs.
• Demonstrate supporting knowledge.</t>
  </si>
  <si>
    <t>Safely operate and maintain power tools and machinery with small engines.</t>
  </si>
  <si>
    <t>UNI; CAC 2</t>
  </si>
  <si>
    <t>• Providing clear simple written accounts of activities.
• Understanding written guidance and instructions.</t>
  </si>
  <si>
    <t>Ensure that protected area personnel are competent, well organised, managed, led and motivated.</t>
  </si>
  <si>
    <t>AWA 2.7</t>
  </si>
  <si>
    <t>Enable establishment of structures and systems for effective and appropriate protected area system governance and management.</t>
  </si>
  <si>
    <t>Ensure that the protected area system contributes significantly to national and international goals and priorities for biodiversity conservation.</t>
  </si>
  <si>
    <t>Details, scope and variations.
A brief explanation of the competence.</t>
  </si>
  <si>
    <t>Details, scope and variations. 
A brief explanation of the element</t>
  </si>
  <si>
    <t>Details, scope and variations. 
A brief explanation of the competence.</t>
  </si>
  <si>
    <t>Account for money and resources provided for specific activities.</t>
  </si>
  <si>
    <t>Conduct supervised prevention, enforcement and compliance activities.</t>
  </si>
  <si>
    <t>Direct development and implementation of an awareness strategy for the PA.</t>
  </si>
  <si>
    <t>Conduct face to face awareness activities.</t>
  </si>
  <si>
    <t>Plan, manage and monitor field based activities effectively, safely and securely.</t>
  </si>
  <si>
    <t>Use basic technological aids to support work activities.</t>
  </si>
  <si>
    <t>Communicate effectively in high level interactions.</t>
  </si>
  <si>
    <t>UNI; TEC 1; CAC 1</t>
  </si>
  <si>
    <t>UNI; AWA 3; CAC 3</t>
  </si>
  <si>
    <t>UNI; AWA 2; TRP 1; CAC 2</t>
  </si>
  <si>
    <t>UNI; FLD 1; AWA 1</t>
  </si>
  <si>
    <t>UNI; TRP 1; CAC 1</t>
  </si>
  <si>
    <t>UNI; TRP 2; CAC 2</t>
  </si>
  <si>
    <t>UNI; TRP 3; CAC 3</t>
  </si>
  <si>
    <t>UNI; COM 1; CAC 1</t>
  </si>
  <si>
    <t>UNI; COM 2; CAC 2</t>
  </si>
  <si>
    <t>UNI; COM 3; CAC 3</t>
  </si>
  <si>
    <t>LAR 1; UNI; FLD 1; CAC 1</t>
  </si>
  <si>
    <t>LAR 2; UNI; FLD 2; CAC 2</t>
  </si>
  <si>
    <t>UNI; LAR 3; CAC 3</t>
  </si>
  <si>
    <t>UNI; BIO 1; CAC 1</t>
  </si>
  <si>
    <t>UNI ; BIO 2; CAC 2</t>
  </si>
  <si>
    <t>UNI 1; BIO 3; CAC 3</t>
  </si>
  <si>
    <t>UNI; HRM 3; CAC 3</t>
  </si>
  <si>
    <t>UNI; HRM 2; CAC 2</t>
  </si>
  <si>
    <t>UNI; HRM 1; CAC 1</t>
  </si>
  <si>
    <t>Establishing an adequate, competent, well managed and supported work force for protected areas.</t>
  </si>
  <si>
    <t>GROUP</t>
  </si>
  <si>
    <t>Individual attributes for use in all areas of work.</t>
  </si>
  <si>
    <t>Indicative Educational Level</t>
  </si>
  <si>
    <t>MSc, BSc, College Diploma.</t>
  </si>
  <si>
    <t>Descriptions of Levels 0-4</t>
  </si>
  <si>
    <t>General competence statements for each level and category</t>
  </si>
  <si>
    <t>PRIMARY FUNCTION</t>
  </si>
  <si>
    <t>Providing a strategic and rationally planned framework for protected area management.</t>
  </si>
  <si>
    <t>Applying specialist technical skills to protected area management.</t>
  </si>
  <si>
    <t>Ensuring the maintenance of the ecological values of protected areas through management and monitoring of species, their habitats, ecosystems and natural resource use.</t>
  </si>
  <si>
    <t xml:space="preserve">GLOBAL PROTECTED AREA COMPETENCES </t>
  </si>
  <si>
    <t>Prepare and manage accurate documentation of management activities according to required procedures.</t>
  </si>
  <si>
    <t>FRM 4</t>
  </si>
  <si>
    <t>UNI; FRM 3; CAC 3</t>
  </si>
  <si>
    <t>FRM 4.1</t>
  </si>
  <si>
    <t>FRM 4.2</t>
  </si>
  <si>
    <t>FRM 4.3</t>
  </si>
  <si>
    <t>FRM 4.4</t>
  </si>
  <si>
    <t>FRM 3</t>
  </si>
  <si>
    <t>UNI; FRM 2; CAC 2</t>
  </si>
  <si>
    <t>FRM 3.1</t>
  </si>
  <si>
    <t>FRM 3.2</t>
  </si>
  <si>
    <t>FRM 3.3</t>
  </si>
  <si>
    <t>FRM 3.4</t>
  </si>
  <si>
    <t>FRM 3.5</t>
  </si>
  <si>
    <t>FRM 3.6</t>
  </si>
  <si>
    <t>FRM 2</t>
  </si>
  <si>
    <t>UNI; FRM 1; CAC 1</t>
  </si>
  <si>
    <t>FRM 2.1</t>
  </si>
  <si>
    <t>FRM 2.2</t>
  </si>
  <si>
    <t>FRM 2.3</t>
  </si>
  <si>
    <t>FRM 2.4</t>
  </si>
  <si>
    <t>FRM 2.5</t>
  </si>
  <si>
    <t>FRM 1</t>
  </si>
  <si>
    <t>FRM 1.1</t>
  </si>
  <si>
    <t>FRM 1.2</t>
  </si>
  <si>
    <t xml:space="preserve"> HRM 4; ORG 4; FRM 4; PPP 4; CAC 4; TEC 2</t>
  </si>
  <si>
    <t xml:space="preserve"> HRM 3; ORG 3; FRM 3; PPP 3; CAC 3; TEC 2</t>
  </si>
  <si>
    <t xml:space="preserve"> HRM 1; FRM 1; CAC 1; TEC 1</t>
  </si>
  <si>
    <t>FRM: Financial and Physical Resources</t>
  </si>
  <si>
    <t xml:space="preserve">• Direction and management of large organisations.
• National and regional policy development, spatial and strategic planning.
• Cross sectoral coordination
• Direction of complex programmes and plans.
</t>
  </si>
  <si>
    <t xml:space="preserve">• Director of National or Subnational Protected Area System.
• Ministerial Level Executive Responsible for Protected Area Systems.
• Senior National or Subnational Planner (Land Use, Resource Use, Development).
</t>
  </si>
  <si>
    <t xml:space="preserve">• National and Senior Regional Planner.
• Senior Executive of natural resource managing agencies with responsibility for PAs (e.g. Forestry Agencies).
</t>
  </si>
  <si>
    <t xml:space="preserve">• Senior Executive of major national /international NGOs with special interest in PAs.
• ‘Elder’ from a community or indigenous group.
</t>
  </si>
  <si>
    <t xml:space="preserve">• ·Senior executive of resource and land management company.
• Senior executive of private game or wildlife reserve.
• Senior executive of tourism/ visitor service company.
• Senior ‘Protected Area Professional’
</t>
  </si>
  <si>
    <t xml:space="preserve">• PhD, MSc.
• Master in Business or Public Administration.
</t>
  </si>
  <si>
    <t xml:space="preserve">• Direction and management of medium sized organisations.
• Planning and management of projects and programmes within strategic frameworks.
• Conducting and leading complex and technical programmes (according to speciality).
</t>
  </si>
  <si>
    <t xml:space="preserve">• PA Director/Deputy.
• Chief Park Warden.
• Senior PA Management and Administrative Team Member.
</t>
  </si>
  <si>
    <t xml:space="preserve">• Local government official with responsibility for PAs.
• Local Planner
• Local Head of Natural resource managing agency with responsibility for PAs (e.g. Forestry Agencies).
</t>
  </si>
  <si>
    <t xml:space="preserve">• PA Project Manager Leader from NGO or other civil society organisation.
• Head of Local NGO.
• Local community leader.
</t>
  </si>
  <si>
    <t xml:space="preserve">• Manager of private protected area.
• Site manager of land of resource management company.
• Manager of PA tourism visitor services company.
• Senior consultant /technical adviser
</t>
  </si>
  <si>
    <t xml:space="preserve">• Management, organisation and leadership of technical sections and teams implementing plans and projects.
• Completing specific and complex technical assignments (according to technical speciality).
</t>
  </si>
  <si>
    <t xml:space="preserve">• Head ranger.
• Section leader.
• Scientific officer
• Tourism officer.
• Community outreach officer.
• Educational and interpretive officer
• Administrative officer.
• Accountant.
</t>
  </si>
  <si>
    <t xml:space="preserve">• Local government field officer.
• Local environmental inspector.
• State agency local officer (e.g. forestry).
</t>
  </si>
  <si>
    <t xml:space="preserve">• Resource owner, custodian or service provider from a local community or indigenous group.
• NGO Project field worker.
</t>
  </si>
  <si>
    <t>• Consultant/ technical adviser.
• Local small business owner providing PA related services.
·          </t>
  </si>
  <si>
    <t xml:space="preserve">• BSc.
• College Diploma/
• High School.
• Intermediate School.
</t>
  </si>
  <si>
    <t>• Completing specific and sometimes complex tasks and assignments under regular supervision.</t>
  </si>
  <si>
    <t xml:space="preserve">• Patrol ranger.
• Tourism ranger
• Community ranger
• Administrative assistant.
• Accounting assistant/book keeper.
• Junior technician.
</t>
  </si>
  <si>
    <t xml:space="preserve">• Site Guardian.
• Resource guard or warden (forestry, fisheries).
</t>
  </si>
  <si>
    <t xml:space="preserve">• Site guardian.
• Local guide
• Community custodian.
• Community resource user (fisher, farmer, hunter, gatherer.)
• Skilled volunteer.
</t>
  </si>
  <si>
    <t xml:space="preserve">• Site guardian for a private company.
• Private guide.
</t>
  </si>
  <si>
    <t xml:space="preserve">• High School.
• Elementary School.
</t>
  </si>
  <si>
    <t>• Completing practical tasks under continuous supervision.</t>
  </si>
  <si>
    <t xml:space="preserve">• Labourer.
• Unskilled volunteer
• Casual worker.
</t>
  </si>
  <si>
    <t xml:space="preserve">• Intermediate school.
• Elementary School.
• Unrelated education.
</t>
  </si>
  <si>
    <t>• Labourer.
• Unskilled volunteer
• Casual worker.</t>
  </si>
  <si>
    <t>• Theory, principles and practices of ecosystem valuation.</t>
  </si>
  <si>
    <t>Direct development and implementation of strategies, plans and projects for achieving protected area goals.</t>
  </si>
  <si>
    <t>• Prevalent forms of dishonest/illegal behaviour likely to affect the PA and its personnel and partners.
• National and international legislation and principles regarding corruption and human rights.
• Methods of preventing/avoiding/resisting dishonest/illegal behaviour.</t>
  </si>
  <si>
    <t>• Submit evidence that the protected area has identified all stakeholders, is well networked with them and takes steps to collaborate with them on issues of common interest.
• Demonstrate supporting knowledge.</t>
  </si>
  <si>
    <t>• Submit a comprehensive personnel policy, norms and standards for a PA managing organisation.
• Demonstrate supporting knowledge.</t>
  </si>
  <si>
    <t>• Initiate a system wide strategy and action plan for capacity development.
• Demonstrate supporting knowledge.</t>
  </si>
  <si>
    <t>• Submit evidence of measures introduced at the national level for the professionalization of PA management 
• Demonstrate supporting knowledge.</t>
  </si>
  <si>
    <t>• Ensuring that small work groups complete assigned practical tasks (field work, clerical, administrative etc.) in an effective and efficient way, according to instructions.</t>
  </si>
  <si>
    <t>• Making a significant and recognised contribution internationally (e.g. Through publication of specialist guidance, active membership of an IUCN specialist group, conference presentations, provision of high level training etc.)</t>
  </si>
  <si>
    <t>• Submit a detailed budget and resourcing plan for the PA, based on the business plan.
• Demonstrate supporting knowledge.</t>
  </si>
  <si>
    <t>• Submit evidence of preparation and presentation of detailed, rational and well justified requests and proposals for improved long term funding and investment in the PA system.</t>
  </si>
  <si>
    <t>• Legislation, regulations and norms regarding contracts and concessions in PAs.
• Details of polices and options for contracting in the PA.</t>
  </si>
  <si>
    <t>• Basic financial record keeping procedures and requirements of the organisation.</t>
  </si>
  <si>
    <t xml:space="preserve"> HRM 2; FRM 2: CAC 2; TEC 2</t>
  </si>
  <si>
    <t>B. APPLIED PROTECTED AREA MANAGEMENT</t>
  </si>
  <si>
    <t>Plan, lead and report on resource use surveys and monitoring programmes.</t>
  </si>
  <si>
    <t xml:space="preserve">• Submit a detailed report on implementation of at least one major measure (or set of measures).
• Demonstrate supporting knowledge.
</t>
  </si>
  <si>
    <t xml:space="preserve">• Recognise 10 common/important plants and 10 important animals, their habitats and their signs in the field.
• Describe 5 main ecosystems occurring In the PA.
• Demonstrate supporting knowledge.
</t>
  </si>
  <si>
    <t>• Procedures for collecting and recording information in the field.
• Use of standard forms and recording systems and devices.
• Use of maps and GIS (see FLD).</t>
  </si>
  <si>
    <t>• Participating in international initiatives against wildlife and environmental crime (e.g. through organisations such as CITES, EU Timber Regulation/ FLEGT, efforts to combat illegal wildlife trade etc.).</t>
  </si>
  <si>
    <t>• Describe the 5 main threats to the PA and how they would be recognised in the field
• Identify 5 common field indicators of illegal activity
• Demonstrate supporting knowledge.</t>
  </si>
  <si>
    <t>• Following correct procedures for typical law enforcement operations: (information gathering, inspections, patrols, searches, checkpoints, raids) legally and in accordance with instructions and SOPs.</t>
  </si>
  <si>
    <t>• Submit evidence that PA communities are entitled and enable to participate productively in planning and decisions that affect them.
• Demonstrate supporting knowledge.</t>
  </si>
  <si>
    <t>• Maintaining regular formal and informal contact with communities.
• Building and maintaining constructive working relationships with local leaders and influential people. 
• Understanding and addressing differences of opinion and potential conflicts. 
• Participating actively and constructively in meetings, workshops and community events. 
• Coordinating and facilitating community engagement activities and events.</t>
  </si>
  <si>
    <t>• Submit a report on a detailed field based community survey (or 3 smaller surveys) demonstrating use of a range of appropriate techniques, including extensive use of participatory approaches
• Submit the socio economic description and evaluation sections of a PA management plan
• Demonstrate supporting knowledge.</t>
  </si>
  <si>
    <t>• Submit a national/regional marketing campaign for public use, tourism and recreation in PAs.
• Demonstrate supporting knowledge.</t>
  </si>
  <si>
    <t>• Direct the development of and submit a public use strategy and management plan for the PA (separately or as part of the PA management plan).
• Demonstrate supporting knowledge.</t>
  </si>
  <si>
    <t>• Submit evidence of successful development of local tourism related enterprises and linked growth of the local economy over a period of at least months.
• Demonstrate supporting knowledge.</t>
  </si>
  <si>
    <t>• Demonstrate leadership of at least 2 typical visitor activities
• Demonstrate supporting knowledge.</t>
  </si>
  <si>
    <t>• Submit examples of two written interpretive items.
 - An interpretive sign board/panel
 - A leaflet or publication
• Demonstrate supporting knowledge.</t>
  </si>
  <si>
    <t>• The PA, its values and the media messages that the PA administration wishes to communicate.
• Principles and practices of media relations and interactions.
• Relevant media outlets and media personnel.</t>
  </si>
  <si>
    <t>Make basic interpretive/educational presentations.</t>
  </si>
  <si>
    <t>• The scripts/planned programmes for interpretation and education.
• Basic communication and interpretive techniques (see CAC).</t>
  </si>
  <si>
    <t>• Documented planning, organisation and leadership of fire prevention, control and response activities over one fire season.
• Demonstrate supporting knowledge.</t>
  </si>
  <si>
    <t>• Knowledge required for achieving first aid certification.
• Emergency procedures of the PA.</t>
  </si>
  <si>
    <t>• Complete 5 typical tasks for the PA (according to local needs) making use of an appropriate range of construction/ maintenance skills.
• Demonstrate supporting knowledge.</t>
  </si>
  <si>
    <t>• Driving safely and responsibly.
• Conducting routine required checks and operator maintenance.</t>
  </si>
  <si>
    <t>• Acquire appropriate driving licence/permit.
• Demonstrate supporting knowledge.</t>
  </si>
  <si>
    <t>• Operating boats safely and responsibly.
• Conducting routine required checks and operator maintenance.</t>
  </si>
  <si>
    <t>• Passing of boat use test.
• Practical test on maintenance and safety.
• Oral test of knowledge.</t>
  </si>
  <si>
    <t>Work safely in the water and aquatic environments.</t>
  </si>
  <si>
    <t>Care for and work with draft animals and/or livestock.</t>
  </si>
  <si>
    <t>• May apply to any draft animal used to assist PA work (horses, donkeys, mules, camels, buffalo etc.) or to livestock used in conservation management (e.g. sheep or cattle for sustainable grazing).
• Ensuring welfare and safety of animals in the field (feeding, watering, checking, responding to health and welfare issues).</t>
  </si>
  <si>
    <t xml:space="preserve">• Practical animal care and husbandry.
• Using and maintaining associated equipment and materials. 
</t>
  </si>
  <si>
    <t>• Fire hazards, safety procedures and fire management techniques.
• Range of equipment used for fire management.</t>
  </si>
  <si>
    <t>• Demonstrate all required skills in a real or very realistic situation.
• Demonstrate supporting knowledge.</t>
  </si>
  <si>
    <t>• Diving safely using SCUBA equipment.</t>
  </si>
  <si>
    <t>• Completion of recognised qualification</t>
  </si>
  <si>
    <t xml:space="preserve"> Potentially all at Level 2/3/4</t>
  </si>
  <si>
    <t>• Submit evidence of correct use of available IT equipment and applications for a range of typical uses.</t>
  </si>
  <si>
    <t>• Submit evidence of correct use of available connected IT equipment and applications for a range of typical uses.</t>
  </si>
  <si>
    <t>Contribute effectively to high level meetings, conferences and negotiations.</t>
  </si>
  <si>
    <t xml:space="preserve">• Ensuring regular communication and maintenance of positive working relations between the PA organisation and stakeholders, partners, donors authorities etc.
• Recognising the diversity of individuals and groups among stakeholders and adapting communication approaches accordingly. </t>
  </si>
  <si>
    <t xml:space="preserve">• A range of communication techniques and their uses.
• Awareness of different communication approaches required with different groups and individuals.
</t>
  </si>
  <si>
    <t>Communicate effectively verbally.</t>
  </si>
  <si>
    <t>Communicate effectively in writing.</t>
  </si>
  <si>
    <t>• Laws and regulations and policy of the employer regarding illegal, dishonest and corrupt conduct.
• Techniques for avoiding and preventing illegal behaviours.
• Options for reporting illegal behaviour.</t>
  </si>
  <si>
    <t xml:space="preserve">• Basic principles and practices for maintaining personal health and hygiene
• Techniques for reducing personal stress. </t>
  </si>
  <si>
    <t>PPP 4.12</t>
  </si>
  <si>
    <t>PPP 4.13</t>
  </si>
  <si>
    <t>BIO 4.7</t>
  </si>
  <si>
    <t>BIO 3.9</t>
  </si>
  <si>
    <t>COM 3.7</t>
  </si>
  <si>
    <t>Contribute to international initiatives for human resource management and capacity development in protected areas.</t>
  </si>
  <si>
    <t xml:space="preserve">• Making a significant and recognised contribution internationally to the field of human resource management and capacity development in protected areas. 
• For example: through publication of specialist guidance, active membership of an IUCN specialist group, conference presentations, provision of high level training etc.
</t>
  </si>
  <si>
    <t>• Gathering and disseminating information and promoting new technologies that support protected area management.
• Assessing needs and opportunities for deploying new technologies that are appropriate, affordable and sustainable.
• Enabling technology transfer and cooperation.</t>
  </si>
  <si>
    <t>• Latest developments in national policy and legislation regarding PAs, natural resources and related sectors.
• Experiences and reports from PAs in the system.
• Latest developments in international policy and best practice for PA management.</t>
  </si>
  <si>
    <t xml:space="preserve">• Available and potential future technologies that can support protected area management. 
• Management activities that could potentially be aided by technological solutions.
• Advantages, disadvantages, risks and benefits of technological solutions. </t>
  </si>
  <si>
    <t>• Submit evidence of successful deployment of a range of effective technological solutions for PA management.
• Demonstrate supporting knowledge.</t>
  </si>
  <si>
    <t>Direct the participatory development of a protected area management plan using a recognised format and process.</t>
  </si>
  <si>
    <t>COM 3.8</t>
  </si>
  <si>
    <t>Where relevant, Where relevant, the individual should be able to …</t>
  </si>
  <si>
    <t>Direct biodiversity survey, research and monitoring programmes.</t>
  </si>
  <si>
    <t>Direct measures for addressing threats from alien invasive species (AIS).</t>
  </si>
  <si>
    <t>• Options for self development by PA communities.
• Sources of development assistance and support for communities.</t>
  </si>
  <si>
    <t>PPP 4.14</t>
  </si>
  <si>
    <t>Maintain effective communication and good working relations with stakeholders and partners.</t>
  </si>
  <si>
    <t>• Structure and functioning of the educational sector.
• Requirements for development of curricula and educational programmes.</t>
  </si>
  <si>
    <t>• Submit evidence of successful efforts incorporate protected areas and biodiversity conservation into educational curricula and courses.
• Demonstrate supporting knowledge.</t>
  </si>
  <si>
    <t>• Methods for large scale data management and retrieval.
• Systems of monitoring, reporting and documentation used by protected areas.
• International tools and processes for monitoring and reporting protected area activities. 
• Options for security and back up.</t>
  </si>
  <si>
    <t>• Reporting and information sharing requirements and formats.
• Methods of information synthesis and prioritisation.
• Information research (sources of information, online searches, information requests etc.).</t>
  </si>
  <si>
    <t>• Submit evidence of preparation of at least two major national/international reports.
• Submit evidence of sharing of accurate statistics with global data holders.</t>
  </si>
  <si>
    <t>PPP 4.15</t>
  </si>
  <si>
    <t>• Submit evidence of establishment of active programmes of management oriented research across the PA system.
• Demonstrate supporting knowledge.</t>
  </si>
  <si>
    <t>• National legislation and regulations for PA proposal and legal designation.
• International best practice for PA proposal and legal designation.
• Special requirements for particular types of protected area (e.g. Marine Protected Areas, including those beyond the limits of national jurisdiction).</t>
  </si>
  <si>
    <t>• Strategic and management planning.
• Principles and practice of adaptive management.</t>
  </si>
  <si>
    <t>Direct a structured threat assessment for a protected area.</t>
  </si>
  <si>
    <t>PPP 3.10</t>
  </si>
  <si>
    <t>• Submit evidence of successful harmonisation of neighbouring/internal land and resource uses with the interests of the protected area.
• Demonstrate supporting knowledge.</t>
  </si>
  <si>
    <t>• Taking a leading role in reviews of progress in implementing policies, strategies and action plans. 
• Assessing progress towards achieving targets for individual PAs and the system as a whole.
• Leading preparation of reports on implementation of actions under conventions and other agreements (e.g. Ramsar Reports, CBD reports etc.).</t>
  </si>
  <si>
    <t>• Submit evidence of establishment of a multisectoral, landscape scale conservation initiative.
• Demonstrate supporting knowledge.</t>
  </si>
  <si>
    <t>• Submit evidence of extensive track record of contributions to Transboundary PA establishment and/or management.
• Demonstrate supporting knowledge.</t>
  </si>
  <si>
    <t xml:space="preserve">• International and national climate change policies, agreements and response schemes.
• Climate change forecasts and predicted impacts.
• Climate change concepts, response options and approaches (vulnerability, resilience, mitigation, adaptation etc.).
</t>
  </si>
  <si>
    <t>• Submit evidence of direction, identification, assessment and response planning to climate change impacts at the national/regional/site level.
• Demonstrate supporting knowledge.</t>
  </si>
  <si>
    <t>• Legislation and processes related to SEAs.</t>
  </si>
  <si>
    <t>• Submit evidence of significant contribution to a SEA process.
• Demonstrate supporting knowledge.</t>
  </si>
  <si>
    <t>• Submit evidence of significant contributions to successful development and negotiation of a major source of funding support for protected areas. 
• Demonstrate supporting knowledge.</t>
  </si>
  <si>
    <t>Main specific knowledge requirements for the competence.</t>
  </si>
  <si>
    <t>Main specific knowledge requirements for the competence. element</t>
  </si>
  <si>
    <t>GENERAL SUPPORTING KNOWLEDGE AND UNDERSTANDING FOR THE LEVEL</t>
  </si>
  <si>
    <t>• National legislation and regulations for management planning.
• International practice on formats and processes for management planning.
• Methods for ensuring stakeholder participation.</t>
  </si>
  <si>
    <t>• Submit a full management plan for a protected area, developed using a rational and participatory process.
• Demonstrate supporting knowledge.</t>
  </si>
  <si>
    <t>Direct development of project proposals and plans for a protected area using recognised formats and processes.</t>
  </si>
  <si>
    <t>• Submit and secure approval for a proposal for a complex project. 
• Demonstrate supporting knowledge.</t>
  </si>
  <si>
    <t>• Submit a detailed assessment of potential climate change impacts for a PA and a plan for addressing impacts.
• Demonstrate supporting knowledge.</t>
  </si>
  <si>
    <t>Coordinate protected area management with activities of neighbouring land and resource owners and users.</t>
  </si>
  <si>
    <t>• Submit evidence of successful supervision of an infrastructure project from concept to design to construction.
• Demonstrate supporting knowledge.</t>
  </si>
  <si>
    <t>• Submit evidence of development and institutionalization of a range of effective policies, norms, standards and practices aimed at improving PA governance and management.
• Demonstrate supporting knowledge.</t>
  </si>
  <si>
    <t>• Submit a risk analysis and associated recommendations.
• Demonstrate supporting knowledge.</t>
  </si>
  <si>
    <t xml:space="preserve">• Monitoring and reporting systems used by PA authorities.
• Approaches and tools for measuring performance and management effectiveness using standard indicators.
• Methods for effective communication of results and feedback. </t>
  </si>
  <si>
    <t>• Strategic and management planning.
• Work planning techniques and formats.
• Staff and resources available to the protected area.</t>
  </si>
  <si>
    <t>• The full range of stakeholders with an interest in the protected area.
• The mandates, functions, roles and rights of all relevant institutions.
• The rights, needs and priorities of PA communities.
• Methods for communication, networking and partnership building.</t>
  </si>
  <si>
    <t xml:space="preserve">• Legislation relevant to health, safety and security.
• Health, safety and security audit techniques.
• Best practice for health, safety and security.
• Main threats to health, safety and security.
• Options for insurance and compensation.
</t>
  </si>
  <si>
    <t>• Range, criteria and processes of quality assurance systems.</t>
  </si>
  <si>
    <t xml:space="preserve">• Introducing and promoting measures for increasing the professional status of PA management. 
• For example: official recognition of PA management as a profession/occupation, introduction of performance and competence standards, furthering opportunities for and access to training, education and professional development and to validated qualifications.
</t>
  </si>
  <si>
    <t>Identify capacity development needs of personnel, stakeholders and partners.</t>
  </si>
  <si>
    <t>Direct the development of risk/disaster assessments and contingency plans.</t>
  </si>
  <si>
    <t>BIO 3.10</t>
  </si>
  <si>
    <t>• Techniques for effective and constructive communication, collaboration and teamwork.</t>
  </si>
  <si>
    <t>Demonstrate a flexible and adaptable approach to work.</t>
  </si>
  <si>
    <t>UNI 0.11</t>
  </si>
  <si>
    <t>Prepare work plans and monitor their implementation.</t>
  </si>
  <si>
    <t>Supervise, motivate and evaluate performance of individuals and teams.</t>
  </si>
  <si>
    <t>Identify causes of poor performance and workplace conflicts and recommend appropriate action.</t>
  </si>
  <si>
    <t xml:space="preserve">• Identifying reasons for substandard performance by individuals and teams.
• Taking steps to rectify issues.
• Providing reports to senior management and initiating formal procedures if required.
</t>
  </si>
  <si>
    <t>Provide mentoring and guidance for colleagues and supervised staff.</t>
  </si>
  <si>
    <t>• Basic supervisory and motivational techniques.
• Personnel procedures of the organisation.
• Details of technical tasks to be completed.</t>
  </si>
  <si>
    <t>• Demonstrate effective leadership of small work groups in completion of assigned tasks. 
• Demonstrate supporting knowledge.</t>
  </si>
  <si>
    <t>• Demonstrate effective transfer of skills and knowledge to colleagues.
• Demonstrate supporting knowledge.</t>
  </si>
  <si>
    <t>• Submit a comprehensive long term financial plan for a PA system (based on an established strategy such as a NBSAP or PA System Plan).
• Demonstrate supporting knowledge.</t>
  </si>
  <si>
    <t>• Making a significant and recognised contribution internationally to PA financing (e.g. through publication of specialist guidance, active membership of an IUCN specialist group, conference presentations, provision of high level training etc.).</t>
  </si>
  <si>
    <t>• Submit a comprehensive funding strategy and plan for the PA system.
• Submit evidence of successful mobilisation of adequate/improved funding for PAs.
• Demonstrate supporting knowledge.</t>
  </si>
  <si>
    <t>• Ensuring that comprehensive records of protected areas and all related activities are maintained and updated centrally. 
• Ensuring assessments of management effectiveness are conducted.
• Enabling availability of records and information.
• Ensuring that suitable systems of security and back up are in place.</t>
  </si>
  <si>
    <t>• Demonstrate use of a range of communication techniques appropriate to the situation.</t>
  </si>
  <si>
    <t>• Submit evidence of activities to identify and secure recognition of ICCAs and the rights of their custodians.
• Demonstrate supporting knowledge.</t>
  </si>
  <si>
    <t>• Submit evidence of successful implementation of compensation and redress schemes.
• Demonstrate supporting knowledge.</t>
  </si>
  <si>
    <t>• Details of major owners, resource users and rights holders inside and outside the PA (e.g. forestry, water resources, agriculture).
• Relevant laws and regulations.</t>
  </si>
  <si>
    <t>• Submit evidence of professional financial management, monitoring and reporting across the PA system.
• Demonstrate supporting knowledge.</t>
  </si>
  <si>
    <t>• Legislation, regulations and norms relevant to the management of finances and assets of PAs.
• Professional procedures for accounting, book keeping and inventory management.</t>
  </si>
  <si>
    <t>Prepare a protected area business plan/sustainable financing plan.</t>
  </si>
  <si>
    <t>• Legislation, regulations and norms for budgeting.
• Financial planning and accounting procedures.
• Details of the PA management plan and business plan.</t>
  </si>
  <si>
    <t>• Provide evidence of a satisfactory independent audit report.
• Demonstrate supporting knowledge.</t>
  </si>
  <si>
    <t>• Required accounting legislation and practices.
• Book keeping and accounting system of the organisation.</t>
  </si>
  <si>
    <t>• Following correct procedures for handling cash payments (from sale of goods and services, entrance fees etc.), cash advances and expenditure and cash records.
• Maintaining 'petty cash' and associated records.</t>
  </si>
  <si>
    <t>• Following specified procedures for procuring/purchasing goods and services according to budgets and financial plans and using standard methods. 
• Ensuring all procedures are conducted honestly and transparently.
• Maintaining accurate records and documentation.</t>
  </si>
  <si>
    <t>• Required accounting legislation and practices.
• Book keeping system of the organisation.
• Cash management procedures.</t>
  </si>
  <si>
    <t xml:space="preserve">• Legislation regarding procurement and purchasing.
• Procurement and purchasing procedures of the organisation and of donors.
</t>
  </si>
  <si>
    <t>Prepare reports on finances and assets.</t>
  </si>
  <si>
    <t>Conduct procurement and purchasing according to prescribed procedures.</t>
  </si>
  <si>
    <t>• Managing and updating inventories (infrastructure, equipment and supplies).
• Identifying purchasing, replacement and maintenance needs.
• Maintaining required documentation.</t>
  </si>
  <si>
    <t xml:space="preserve">• Keeping simple records of transactions (e.g. collecting receipts).
• Managing and accounting for small amounts of cash.
• Providing basic summary reports on expenditure.
</t>
  </si>
  <si>
    <t>• Basic inventory/stores and maintenance procedures of the organisation.</t>
  </si>
  <si>
    <t>ORG 4; HRM 4; FRM 4; ADR 4; CAC 4; TEC 2</t>
  </si>
  <si>
    <t>UNI; PPP 3; ADR 3; CAC 3</t>
  </si>
  <si>
    <t>UNI; ADR 2; ORG 2; CAC 2</t>
  </si>
  <si>
    <t>HRM 4; FRM 4; PPP 4; ADR 4; CAC 4; TEC 2</t>
  </si>
  <si>
    <t>UNI; ORG 3; ADR 3; CAC 3</t>
  </si>
  <si>
    <t xml:space="preserve"> HRM 3; FRP 3; PPP 3; ADR 3; CAC 3; TEC 2</t>
  </si>
  <si>
    <t>UNI; HRM 2; FRM 2; ADR 2; CAC 2</t>
  </si>
  <si>
    <t>FRM 3; ORG 3; PPP 3; ADR 3; CAC 3; TEC 2</t>
  </si>
  <si>
    <t>FRM 2; CAC 2; TEC 2; ADR 2</t>
  </si>
  <si>
    <t>FRM 1; CAC 1; TEC 1; ADR 1</t>
  </si>
  <si>
    <t>HRM 4; ORG 4; PPP 4; ADR 4; CAC 4; TEC 2</t>
  </si>
  <si>
    <t xml:space="preserve"> HRM 3; ORG 3; PPP 3; CAC 3; ADR 3; TEC 2</t>
  </si>
  <si>
    <t xml:space="preserve"> HRM 2; ADR 2; CAC 2; TEC 2</t>
  </si>
  <si>
    <t xml:space="preserve"> HRM 1; CAC 1; TEC 1; ADR 1</t>
  </si>
  <si>
    <t>ADR 4</t>
  </si>
  <si>
    <t>UNI; ADR 3; CAC 3</t>
  </si>
  <si>
    <t>ADR 4.1</t>
  </si>
  <si>
    <t>ADR 4.2</t>
  </si>
  <si>
    <t>ADR 3</t>
  </si>
  <si>
    <t>UNI; ADR 2; CAC 2</t>
  </si>
  <si>
    <t>ADR 3.1</t>
  </si>
  <si>
    <t>ADR 3.2</t>
  </si>
  <si>
    <t>ADR 3.3</t>
  </si>
  <si>
    <t>ADR 3.4</t>
  </si>
  <si>
    <t>ADR 2</t>
  </si>
  <si>
    <t>UNI; ADR 1; CAC 1</t>
  </si>
  <si>
    <t>ADR 2.1</t>
  </si>
  <si>
    <t>ADR 2.2</t>
  </si>
  <si>
    <t>ADR 2.3</t>
  </si>
  <si>
    <t>ADR 2.4</t>
  </si>
  <si>
    <t>ADR 1</t>
  </si>
  <si>
    <t>ADR 1.1</t>
  </si>
  <si>
    <t>PPP 4; ORG 4; COM 4; CAC 4; TEC 2; ADR 4</t>
  </si>
  <si>
    <t xml:space="preserve"> PPP 3; ORG 3; COM 3; CAC 3; TEC 2; ADR 3</t>
  </si>
  <si>
    <t>COM 2; FLD 2; CAC 2; TEC 2; ADR 2</t>
  </si>
  <si>
    <t xml:space="preserve"> COM 1; CAC 1; ADR 1</t>
  </si>
  <si>
    <t xml:space="preserve"> PPP 4; ORG 4: COM 4; AWA 4; CAC 4; TEC 2; ADR 4</t>
  </si>
  <si>
    <t>FLD 2; COM 2; AWA 2; CAC 2; TEC 2; ADR 2</t>
  </si>
  <si>
    <t xml:space="preserve"> FLD 1; COM 1; BIO 1; CAC 1; AWA 1; ADR 1</t>
  </si>
  <si>
    <t xml:space="preserve"> PPP 4; ORG 4; AWA 4; CAC 4; TEC 2 ADR 4; LAR 4</t>
  </si>
  <si>
    <t xml:space="preserve"> PPP 3; ORG 3: AWA 3; CAC 3; TEC 2; ADR 3; LAR 3</t>
  </si>
  <si>
    <t xml:space="preserve"> AWA 1; ADR 1; FLD 1; CAC 1</t>
  </si>
  <si>
    <t>PPP 4; ORG 4; AWA 4; CAC 4; TEC 2; ADR 4</t>
  </si>
  <si>
    <t xml:space="preserve"> PPP 3; ORG 3: AWA 3; CAC 3; TEC 2; ADR 3</t>
  </si>
  <si>
    <t xml:space="preserve"> AWA 2; CAC 2; COM 2; TEC 2; ADR 2</t>
  </si>
  <si>
    <t>TEC 1; BIO 1; COM 1; ADR 1; CAC 1</t>
  </si>
  <si>
    <t xml:space="preserve"> TRP 4; PPP 4; FRM 4: PPP 4: ORG 4; CAC 4; TEC 2; ADR 4</t>
  </si>
  <si>
    <t xml:space="preserve"> TRP 3; PPP 3; ORG 3; FRM 3; CAC 3: TEC 2; ADR 3</t>
  </si>
  <si>
    <t>CAC 2; COM 2; TRP 2; TEC 2; ADR 2</t>
  </si>
  <si>
    <t>FLD 1; TRP 1; BIO 1; COM 1; ADR 1; CAC 1</t>
  </si>
  <si>
    <t xml:space="preserve"> LAR 2; BIO 2; COM 2; TRP 2; AWA 2; TEC 2; ADR 2; CAC 2</t>
  </si>
  <si>
    <t xml:space="preserve"> LAR 1; BIO 1; COM 1; TRP 1; AWA 1; ADR 1; CAC 1</t>
  </si>
  <si>
    <t xml:space="preserve"> HRM 1; FRM 1; ADR 1; CAC 1. Others at Level 1 if relevant.</t>
  </si>
  <si>
    <t>Compile and prepare formal national and/or international reports on protected area management activities.</t>
  </si>
  <si>
    <t>• Reporting requirements and formats 
• Analytical skills
• Techniques for clear writing and presentation of information.</t>
  </si>
  <si>
    <t xml:space="preserve">• Monitoring of the condition of the PA, its compliance with its responsibilities and obligations, completion of planned activities, achievement of targets and impact and effectiveness of management.
• Collecting and compiling reports from sections of the PA administration.
• Provision of comprehensive reports based on monitoring. 
• Compliance with required reporting requirements.
• Using recognised evaluation systems (e.g. Management Effectiveness Tracking Tool).
</t>
  </si>
  <si>
    <t>• Submit evidence of preparation of comprehensive, evidence based reports on protected area management, activities and effectiveness.
• Demonstrate supporting knowledge.</t>
  </si>
  <si>
    <t>• Researching and preparing written scientific/technical/research reports, including presentation of information, critical analysis of information and preparation of conclusions and recommendations.</t>
  </si>
  <si>
    <t>• Submit evidence of active participation in and documentation of three meetings.
• Take and write up minutes from a meeting,</t>
  </si>
  <si>
    <t>• National conservation policy and legislation.
• Processes for development and passing of legislation.
• Threats to biodiversity that require new/improved legislation.
• National/international best practice.</t>
  </si>
  <si>
    <t>Contribute significantly to international initiatives for conservation of species, habitats and ecosystems.</t>
  </si>
  <si>
    <t xml:space="preserve">• Supervised day to day care of animals in (for example) rescue centres, ex situ conservation facilities, relocation/reintroduction projects. 
• Feeding, recognition of health and welfare problems, maintaining cleanliness and hygiene.
</t>
  </si>
  <si>
    <t>FLD 1.17</t>
  </si>
  <si>
    <t>• Identifying presence and signs of threats (e.g. invasive species, snares, animal remains, burned areas, etc.).
• Identifying changes or unusual factors that may indicate threats or problems (e.g. sick animals, dying vegetation).
• Noting when significant change is taking place.</t>
  </si>
  <si>
    <t>• Documented and verified contribution to a relevant national strategy. plan, or project for species conservation.
• Demonstrate supporting knowledge.</t>
  </si>
  <si>
    <t>• Documented and verified contribution to a relevant national strategy, plan or project for addressing the threats from AIS.
• Demonstrate supporting knowledge.</t>
  </si>
  <si>
    <t>• Documented and verified contribution to a relevant national strategy, plan or project for species/habitat conservation.
• Demonstrate supporting knowledge.</t>
  </si>
  <si>
    <t>• Documented and verified contribution to a relevant national strategy, plan or project for resource use in PAs.
• Demonstrate supporting knowledge.</t>
  </si>
  <si>
    <t>• Documented and verified high level contribution to international biodiversity conservation agenda.
• Demonstrate supporting knowledge.</t>
  </si>
  <si>
    <t>ADR. Administrative documentation and reporting</t>
  </si>
  <si>
    <t>Ensure that a comprehensive system of administrative documentation and reporting is in place for a protected area.</t>
  </si>
  <si>
    <t>Direct programmes for resolving human-wildlife conflict.</t>
  </si>
  <si>
    <t>• Submit the sustainable use related sections of a PA management plan
• Submit detailed proposals for a comprehensive sustainable use programme
• Compile a detailed annual report on implementation of the programme.
• Demonstrate supporting knowledge.</t>
  </si>
  <si>
    <t>BIO 3.11</t>
  </si>
  <si>
    <t>• Submit a plan and programme of work for addressing a significant conflict situation.
• Compile a detailed annual report on implementation of the programme.
• Demonstrate supporting knowledge.</t>
  </si>
  <si>
    <t>• Submit and disseminate a collection policy and protocols for a PA, in collaboration with scientists and local custodians.
• Demonstrate supporting knowledge.</t>
  </si>
  <si>
    <t>• International regulations regarding endangered species (e.g. CITES).
• National protection status of species.
• Principles of ethical and responsible research and specimen collection.
• Issues and legislation related to biopiracy, access and benefit sharing.</t>
  </si>
  <si>
    <t xml:space="preserve">• Principles and practice of species reintroductions (based on recommendations of the IUCN Reintroduction Specialist Group).
• Ecology of the focal species.
</t>
  </si>
  <si>
    <t xml:space="preserve">• Recognise and describe the conservation status and value of 30 species (animals and/or plants).
• Identify and describe at least 5 relevant ecosystems.
• Demonstrate supporting knowledge.
</t>
  </si>
  <si>
    <t>Care for plants.</t>
  </si>
  <si>
    <t>Plan, lead and report on biodiversity research, survey and monitoring activities.</t>
  </si>
  <si>
    <t xml:space="preserve">• Supervising and curating collections of biodiversity specimens, exhibits and herbaria (at PAs that include a zoological museum, herbarium or other collection). 
• Maintaining catalogues and records. 
• Assisting users of the collection.
</t>
  </si>
  <si>
    <t>• Practical techniques for animal control.
• Possession of required qualifications, licences etc. (e.g. us of firearms, use of tranquillisers, poisons, animal handling etc.).
• Legal, ethical and security aspects of control measures.</t>
  </si>
  <si>
    <t>BIO 2.11</t>
  </si>
  <si>
    <t xml:space="preserve">• Draft relevant sections on biodiversity conservation in PA management plan
• Recommend detailed, scientifically justified measures to conserve at least two important species of flora and/or fauna.
• Demonstrate supporting knowledge.
</t>
  </si>
  <si>
    <t xml:space="preserve">• Draft relevant sections on biodiversity conservation in PA management plan
• Recommend detailed, scientifically justified measures to conserve at least two ecosystem types.
• Demonstrate supporting knowledge.
</t>
  </si>
  <si>
    <t>Recognize threats and problems affecting biodiversity in the field (species, habitats and ecosystems).</t>
  </si>
  <si>
    <t xml:space="preserve">• List 10 threats to biodiversity likely to be encountered in the field and identify their signs.
• Demonstrate supporting knowledge.
</t>
  </si>
  <si>
    <t>Accurately record and report observations of wildlife, habitats and ecosystems.</t>
  </si>
  <si>
    <t xml:space="preserve">• Relevant laws and regulations.
• Details of the PA law enforcement/compliance strategy.
• Options for addressing illegal activity.
• Full familiarity with all specific measures and activities required for law enforcement and compliance (as set out in LAR Level 2).
</t>
  </si>
  <si>
    <t>Coordinate law enforcement and security activities with other responsible agencies and with the judiciary.</t>
  </si>
  <si>
    <t>• Submit evidence of successful development of effective local regulations.
• Demonstrate supporting knowledge.</t>
  </si>
  <si>
    <t>Plan, manage and monitor activities for crime prevention, law enforcement and compliance.</t>
  </si>
  <si>
    <t>Manage crime scenes and seized evidence using correct procedures.</t>
  </si>
  <si>
    <t>• Submit detailed evidence of successful completion of a long term, complex investigation.
• Demonstrate supporting knowledge.</t>
  </si>
  <si>
    <t>Direct law enforcement and crime prevention operations.</t>
  </si>
  <si>
    <t>Lead and report on crime prevention/law enforcement operations in the field.</t>
  </si>
  <si>
    <t>Gather information to support law enforcement and security operations.</t>
  </si>
  <si>
    <t>• Relevant standard operating procedures.
• Procedures for recruiting, managing and protecting informants.
• A range of methods for gathering intelligence and information.</t>
  </si>
  <si>
    <t>• Details of legal processes.
• Relevant standard operating procedures.</t>
  </si>
  <si>
    <t>• Major likely threats and suitable responses.
• Relevant standard operating procedures.</t>
  </si>
  <si>
    <t>• The main threats faced by the PA.
• Signs of illegal activity.
• Species targeted by poachers.</t>
  </si>
  <si>
    <t>Participate in supervised law enforcement operations in compliance with standard operating procedures.</t>
  </si>
  <si>
    <t>• Follow correct procedures in 2 typical scenarios.
• Demonstrate supporting knowledge.</t>
  </si>
  <si>
    <t>• Demonstrate at least 5 techniques for dealing with conflict in a non violent way.
• Demonstrate supporting knowledge.</t>
  </si>
  <si>
    <t>Respond correctly to non-violent disputes and confrontations.</t>
  </si>
  <si>
    <t>Respond correctly and appropriately to physical threats and attacks.</t>
  </si>
  <si>
    <t>• Pass official legal certification tests/requirements.
• Oral test of knowledge.</t>
  </si>
  <si>
    <t>• Acquire official legal certification for firearms use.
• Demonstrate correct firearms maintenance and storage.
• Demonstrate correct firearms use.</t>
  </si>
  <si>
    <t>Contribute significantly to international initiatives for improving engagement of local and indigenous communities in protected area management.</t>
  </si>
  <si>
    <t>Enable participation of communities in protected area governance and management.</t>
  </si>
  <si>
    <t>• Participatory negotiation and implementation of formal legal and other agreements (e.g. permit and licensing schemes, management and resource use rights, limits and quotas, boundaries and use zones, buffer zones, revenue generation and benefit sharing schemes etc.).
• Recognition of traditional rights.</t>
  </si>
  <si>
    <t>Plan, lead and report on cultural and socio economic surveys and assessments.</t>
  </si>
  <si>
    <t>Facilitate and support establishment of community development projects.</t>
  </si>
  <si>
    <t>• Principles and practical aspects of sustainable use projects.
• Local needs and demands for product from the PA.
• Project development (see COM 2.4).
• Enterprise development (see COM 2.5).</t>
  </si>
  <si>
    <t>• Conducting participatory surveys and assessments of ‘intangible heritage ’ (traditions, skills, arts, designs, oral history etc.) of PA communities.
• Working with local communities to propose measures to safeguard intangible heritage.</t>
  </si>
  <si>
    <t>• Conducting participatory surveys and assessments of ‘immovable’ heritage (archaeological and historic features and locations) within the PA.
• Working with local communities to propose measures for the management and protection of important elements of immovable and/or portable heritage.</t>
  </si>
  <si>
    <t>• Submit evidence of successful introduction of measures to survey and safeguard sites, structures and objects of cultural importance.
• Demonstrate supporting knowledge.</t>
  </si>
  <si>
    <t>• Submit evidence of successful introduction of measures to document and sustain local cultural heritage.
• Demonstrate supporting knowledge.</t>
  </si>
  <si>
    <t>• Relevant specialist technical knowledge.
• Participatory survey and research techniques.
• Options for sustaining traditions and other intangible heritage.</t>
  </si>
  <si>
    <t>Conduct extension field work with local communities.</t>
  </si>
  <si>
    <t>• Working under supervision on practical joint implementation of community and outreach and extension activities.
• Relevant activities could concern basic surveys, agriculture, construction, health and welfare, sustainable use, education etc.
• Working in a participatory, inclusive and sensitive manner.
• Recording and reporting on activities and results.</t>
  </si>
  <si>
    <t>• Documented and verified contribution to development and/or revision of policy/legislation/regulations.
• Demonstrate supporting knowledge.</t>
  </si>
  <si>
    <t>• Submit an analysis of requirements for improving the legal and regulatory framework for tourism.
• Submit and mobilise a national/regional strategy for development of sustainable public use, tourism and recreation in PAs.</t>
  </si>
  <si>
    <t>• Submit evidence of an appropriate and balanced range of opportunities for tourism, recreation and public use across the PA system.
• Demonstrate supporting knowledge.</t>
  </si>
  <si>
    <t>• Opportunities for tourism and recreation in PAs.
• Functioning of and trends in the tourism sector (nationally and internationally).
• Marketing approaches and techniques.</t>
  </si>
  <si>
    <t>Direct establishment and maintenance of appropriate facilities, equipment and infrastructure for visitors.</t>
  </si>
  <si>
    <t>• Relevant legislation.
• Principles and practices of visitor management.
• Safety and security hazards and of risk reduction approaches.
• Visitor survey approaches and techniques.
• Competence requirements of public use management personnel.</t>
  </si>
  <si>
    <t>• Priorities, trends and policies relevant to the tourism sector.
• Range of opportunities for marketing.
• A range of marketing techniques.</t>
  </si>
  <si>
    <t>Direct development of business plans, budgets and fee structures for visitor services and activities.</t>
  </si>
  <si>
    <t>Ensure monitoring and management of the impacts of public use.</t>
  </si>
  <si>
    <t>• Uses of a range of survey techniques.
• Analysis and presentation techniques.</t>
  </si>
  <si>
    <t>• Organising and leading advanced/specialised/hazardous recreation activities (e.g. example rafting, mountaineering, cross country skiing, snorkelling).
• Ensuring all requirements for safety are in place and complied with.
• Supervising guides and other personnel.</t>
  </si>
  <si>
    <t>• Basic principles and practices of retailing.
• Correct procedures for dealing with money.
• Range of products and services on sale.
• Laws and regulations affecting sales.</t>
  </si>
  <si>
    <t xml:space="preserve">• Following procedures for reporting and responding to accidents, emergencies and other problems affecting visitors to the PA.
</t>
  </si>
  <si>
    <t>• Operating entrance points, sales points. 
• Correctly following procedures for sales, ticketing, cash handling etc.</t>
  </si>
  <si>
    <t>Guide, assist and supervise protected area visitors and recreational activities.</t>
  </si>
  <si>
    <t>Contribute significantly to international initiatives for improving awareness, education and information related to protected areas.</t>
  </si>
  <si>
    <t>• Processes for developing a communication strategy.
• Details of the protected area system.
• Principles of effective communication and design.</t>
  </si>
  <si>
    <t>Direct the design and implementation of local issue-based/advocacy campaigns.</t>
  </si>
  <si>
    <t>• Details of the protected area system.
• Range of stakeholders relevant to PA management.
• Communication and advocacy techniques.
• National and international opportunities and forums for awareness raising.
• Media awareness.</t>
  </si>
  <si>
    <t>• Identifying topics, issues, target audiences and messages for campaigns.
• Designing and coordinating campaigns involving a range of media and techniques.</t>
  </si>
  <si>
    <t>• Major threats and issues related to the PA.
• Campaigning techniques and approaches.</t>
  </si>
  <si>
    <t>Provide basic information about a protected area.</t>
  </si>
  <si>
    <t>Contribute to Environmental Impact Assessments (EIAs) of projects and proposals affecting a protected area.</t>
  </si>
  <si>
    <t>Establish procedures for structured, planned and adaptive management of a protected area.</t>
  </si>
  <si>
    <t>Secure certified recognition of the quality of management of a protected area.</t>
  </si>
  <si>
    <t>Demonstrate a detailed knowledge and understanding of species, habitats and ecosystems of a protected area.</t>
  </si>
  <si>
    <t>Direct the development of local regulations and by-laws for activities in a protected area.</t>
  </si>
  <si>
    <t>Enable provision of appropriate opportunities for sustainable public use, tourism and recreation across a protected area system.</t>
  </si>
  <si>
    <t>Plan, lead and report on interpretive, awareness and educational programmes.</t>
  </si>
  <si>
    <t>• Practical identification tests in the field or classroom.
• Test of knowledge.</t>
  </si>
  <si>
    <t>• Evidence portfolio assessment. 
• Verification of competence by an expert supervisor.
• Test of knowledge.</t>
  </si>
  <si>
    <t>Plan, lead and report on small scale construction, landscaping and maintenance works.</t>
  </si>
  <si>
    <t>Plan, lead and report on fire prevention and control activities in the field.</t>
  </si>
  <si>
    <t>• Planning fire prevention and control activities.
• Organising and supervising fire watches.
• Maintaining fire breaks, signage and other preventative measures.
• Maintaining fire fighting equipment.
• Leading teams in the field to contain and control wildfires.
• Complying with required operational and safety procedures.
• Coordinating with other fire fighting services.
• Preparing reports and required documentation.</t>
  </si>
  <si>
    <t>• The operational needs of the PA for field equipment and supplies.
• Material and equipment requirements for common work tasks.
• Procurement and purchasing procedures.</t>
  </si>
  <si>
    <t>• Fire risks to the PA.
• Fire management/response plans and procedures of the PA.
• Good knowledge of the terrain and waters of the PA.
• Required techniques, equipment and procedures for fire prevention/control.</t>
  </si>
  <si>
    <t>• Main risks to users of the protected area.
• Good knowledge of the terrain and waters of the PA.
• Search and rescue techniques and procedures.
• First aid and casualty management procedures.</t>
  </si>
  <si>
    <t>• Documented planning, organisation and leadership of 3 different small scale construction or maintenance projects.
• Demonstrate supporting knowledge.</t>
  </si>
  <si>
    <t>• Range of equipment and materials regularly used.
• Uses and care of equipment.
• Requirements for use of safely equipment.</t>
  </si>
  <si>
    <t>Correctly use and care for basic field surveying instruments.</t>
  </si>
  <si>
    <t>• Correctly using and caring for non-powered equipment (tools, materials etc.).
• Correctly using and caring for safety equipment.</t>
  </si>
  <si>
    <t>• Operation, maintenance and cleaning requirements of commonly used equipment.</t>
  </si>
  <si>
    <t>• Topographic maps and principles and practice of navigation on land (without GPS).
• Charts and principles and practice of navigation on water (without GPS).</t>
  </si>
  <si>
    <t>• Safe use of required tools and equipment.
• Interpretation of simple plans and guides.
• Measuring and counting.
• Uses of construction materials.
• Basic construction techniques.</t>
  </si>
  <si>
    <t>Complete basic construction tasks.</t>
  </si>
  <si>
    <t>• Requirements of driving test.
• Basic vehicle functions and maintenance.
• Laws and regulations for vehicle use.</t>
  </si>
  <si>
    <t>• Requirements for boat use test.
• Basic boat and engine functions and maintenance.
• Laws and regulations for boat use.</t>
  </si>
  <si>
    <t>• Basic engine operation.
• Specific operation and maintenance of commonly used machinery.
• Use of safety and protective equipment.</t>
  </si>
  <si>
    <t>• Demonstrate safe use and maintenance of 3 different powered machines.
• Demonstrate supporting knowledge.</t>
  </si>
  <si>
    <t>• Hazards of working in and on water.
• Safety procedures in and on water.</t>
  </si>
  <si>
    <t>• Using radio or other electronic communication equipment (handset, smart phone, base station).
• Maintaining equipment (batteries, chargers etc.).
• Using required procedures/protocols for communication.</t>
  </si>
  <si>
    <t>• Demonstrate correct use and maintenance of relevant equipment.
• Demonstrate correct communication procedures.
• Demonstrate supporting knowledge.</t>
  </si>
  <si>
    <t>• Submit evidence of use of computers for a range of basic everyday functions.
• Demonstrate supporting knowledge.</t>
  </si>
  <si>
    <t>TEC 2.6</t>
  </si>
  <si>
    <t>• Using online/connected electronic equipment and media for communicating and gathering information (internet, email, SMS, Smartphone etc.)
• Basic problem solving.</t>
  </si>
  <si>
    <t>Use online and other connected communication equipment and media.</t>
  </si>
  <si>
    <t>• Basic equipment operation.
• Basic day to day maintenance and problem solving.</t>
  </si>
  <si>
    <t>• Using cameras, recorders, mobile phones, video equipment to record images and sound.
• Processing and storing recorded data and images.</t>
  </si>
  <si>
    <t>• Principles of basic computer and software operation.
• Procedures for safe and secure computer use.
• Networking and filing system used by the PA.
• Basic day to day maintenance and problem solving.</t>
  </si>
  <si>
    <t>Building and using the skills required to communicate and collaborate effectively.</t>
  </si>
  <si>
    <t>Maintain effective communications within an organisation.</t>
  </si>
  <si>
    <t xml:space="preserve">• A wide range of communication techniques and their application in management and smooth running of the organisation. 
• Uses of a range of tools and aids to support good communication.
</t>
  </si>
  <si>
    <t>• Submit evidence of/demonstrate successful establishment of effective communication within and across an organisation.</t>
  </si>
  <si>
    <t>• Submit evidence of/demonstrate
- successful resolution of a major conflicts with/between stakeholders.
- successful negotiation of a complex and equitable agreement with a stakeholder group.</t>
  </si>
  <si>
    <t xml:space="preserve">• Using a range of techniques for effective and inclusive facilitation of meetings, workshops and similar events.
• Making effective use of participatory tools and activities.
</t>
  </si>
  <si>
    <t>• Submit evidence of and/or demonstrate use of a range of communication techniques to reduce conflict, resolve disputes and defend contested positions or arguments.
• Demonstrate supporting knowledge.</t>
  </si>
  <si>
    <t>Demonstrate a positive personal attitude to work.</t>
  </si>
  <si>
    <t>• Knowledge of a non mother tongue.</t>
  </si>
  <si>
    <t>• Demonstrate effective person to person communication in a non mother tongue.
• Demonstrate supporting knowledge.</t>
  </si>
  <si>
    <t>• Relevant policies and operating procedures.
• Numeracy and literacy.
• Basic interpersonal, instructional and supervisory skills.</t>
  </si>
  <si>
    <t>• Communication theory.
• Principles of business communication.
• Benefits/risks associated with good/bad communication.</t>
  </si>
  <si>
    <t>• Communication theory.
• Principles of effective communication in complex situations.
• Protocols for communication in official situations.</t>
  </si>
  <si>
    <t>• Basic communication theory.
• Benefits/risks associated with good/bad communication.</t>
  </si>
  <si>
    <t>Contribute significantly landscape/ecosystem scale conservation initiatives.</t>
  </si>
  <si>
    <t>Code</t>
  </si>
  <si>
    <t>TOURISM, RECREATION AND PUBLIC USE. LEVEL 4</t>
  </si>
  <si>
    <t xml:space="preserve">• Preparing annual financial reports according to institutional and legal requirements.
• Ensuring all information is in place for formal audits.
</t>
  </si>
  <si>
    <t>LOCAL COMMUNITIES AND CULTURES. LEVEL 3</t>
  </si>
  <si>
    <t xml:space="preserve">• Making active and effective contributions to formal and informal meetings.
• Following protocols and procedures for meetings.
• Accurately documenting meetings.
</t>
  </si>
  <si>
    <t>UPHOLDING LAWS AND REGULATIONS. LEVEL 2</t>
  </si>
  <si>
    <t>LOCAL COMMUNITIES AND CULTURES. LEVEL 2</t>
  </si>
  <si>
    <t>BIODIVERSITY CONSERVATION. LEVEL 2</t>
  </si>
  <si>
    <t>AWARENESS AND EDUCATION. LEVEL 2</t>
  </si>
  <si>
    <t>UPHOLDING LAWS AND REGULATIONS. LEVEL 1</t>
  </si>
  <si>
    <t>LOCAL COMMUNITIES AND CULTURES. LEVEL 1</t>
  </si>
  <si>
    <t>AWARENESS AND EDUCATION. LEVEL 1</t>
  </si>
  <si>
    <t>TECHNOLOGY. LEVEL 1</t>
  </si>
  <si>
    <t>LOCAL COMMUNITIES AND CULTURES. LEVEL 4</t>
  </si>
  <si>
    <t>AWARENESS AND EDUCATION. LEVEL 4</t>
  </si>
  <si>
    <t>BIODIVERSITY CONSERVATION. LEVEL 3</t>
  </si>
  <si>
    <t>AWARENESS AND EDUCATION. LEVEL 3</t>
  </si>
  <si>
    <t>• Preparing annual/medium term budgets for the PA linked to the business plan and/or management plan. 
• Preparing annual plans for income and expenditure to achieve balanced budgets and maintain cash flow.
• Identifying requirements for recurrent costs, purchases, investments, procurements etc. 
• Developing budgets and financing plans for projects and grants.</t>
  </si>
  <si>
    <t>• Documented and verified contribution to a relevant national strategy plan, or project for research, survey and monitoring.
• Demonstrate supporting knowledge.</t>
  </si>
  <si>
    <t>• Culture and cultural practices of local communities.
• Traditional beliefs and concepts of local communities.
• Sensitivities of local communities with respect to traditional knowledge.</t>
  </si>
  <si>
    <t>• Specific techniques for management of cultural heritage sites and artefacts.</t>
  </si>
  <si>
    <t>• Behaving in an environmentally responsible manner. For example: not smoking, avoiding alcohol, safe management of campfires, quiet behaviour, avoiding environmental damage, not hunting, appropriate disposal of waste and garbage.
• Behaving in a safely conscious manner. For example: correct use of tools and equipment, awareness of risks and hazards, complying with instructions and regulations, avoiding reckless behaviour, use of correct safely equipment, fire awareness.</t>
  </si>
  <si>
    <t xml:space="preserve">Develop and institutionalise capacity development programmes for protected area personnel. </t>
  </si>
  <si>
    <t>Contribute significantly to international initiatives for financing and resourcing protected areas.</t>
  </si>
  <si>
    <t>Contribute significantly to international initiatives for developing sustainable tourism and recreation in and around protected areas.</t>
  </si>
  <si>
    <t>Provide information to protected area users about laws, rights and regulations affecting a protected area.</t>
  </si>
  <si>
    <t>Manage and maintain internet and social media presence for a protected area.</t>
  </si>
  <si>
    <t>Work with the media to communicate information and stories about a protected area.</t>
  </si>
  <si>
    <t>Establish systems and procedures for ensuring health, safety and security in a protected area.</t>
  </si>
  <si>
    <t>Promote and implement change and innovation in management of a protected area.</t>
  </si>
  <si>
    <t>Ensure suitable working conditions, welfare, health, safety and security for personnel and other users of a protected area.</t>
  </si>
  <si>
    <t>Provide strategic and effective direction, leadership and management of a protected area.</t>
  </si>
  <si>
    <t>Identify and secure adequate financial and physical resources for management of a protected area and ensure their efficient use.</t>
  </si>
  <si>
    <t>PPP. PROTECTED AREA POLICY, PLANNING AND PROJECTS</t>
  </si>
  <si>
    <t>ORG. ORGANISATIONAL LEADERSHIP AND DEVELOPMENT</t>
  </si>
  <si>
    <t>FRM. FINANCIAL AND OPERATIONAL RESOURCES MANAGEMENT</t>
  </si>
  <si>
    <t>TRP. TOURISM, RECREATION AND PUBLIC USE</t>
  </si>
  <si>
    <t>TOURISM, RECREATION AND PUBLIC USE. LEVEL 1</t>
  </si>
  <si>
    <t>FLD. FIELD/WATER CRAFT AND SITE MAINTENANCE</t>
  </si>
  <si>
    <t>• Leading compilation of major synthesis reports on system wide protected area activities (e.g. to the Government, the CBD and other Conventions, major donors etc.).
• Collating information from a range of sources into comprehensive national/international reports.
• Sharing accurate and up to date information with global data holders (e.g. UNEP WCMC)</t>
  </si>
  <si>
    <t>COMMUNICATION AND COLLABORATION. LEVEL 1</t>
  </si>
  <si>
    <t>Prepare basic written reports of work activities using standard formats.</t>
  </si>
  <si>
    <t>Plan, lead and report on search and rescue and emergency response.</t>
  </si>
  <si>
    <t>Communicate and interact appropriately with local community members.</t>
  </si>
  <si>
    <t>• Operation, advantages and disadvantages of various compensation and redress schemes.</t>
  </si>
  <si>
    <t xml:space="preserve">Promote and enable management oriented research to support protected area planning and management. </t>
  </si>
  <si>
    <t>• Identifying research priorities for improving protected area planning and management.
• Encouraging and enabling management oriented research to take place on a national and site basis.
• Ensuring dissemination of research results and their incorporation into planning and management processes.</t>
  </si>
  <si>
    <t>• Submit a comprehensive threat assessment for a protected area or similar site.
• Demonstrate supporting knowledge.</t>
  </si>
  <si>
    <t xml:space="preserve">• Gathering and disseminating information and promoting knowledge about 'latest' and 'best practice' approaches based on national and international innovations, conventions and agreements, IUCN guidelines etc. 
• Assessing needs and opportunities for deploying new approaches that are appropriate and affordable. </t>
  </si>
  <si>
    <t>HRM. HUMAN RESOURCE MANAGEMENT</t>
  </si>
  <si>
    <t xml:space="preserve">• Developing a medium term 'business plan' or 'financial sustainability plan' for the PA (linked to a budgeted management plan). 
• Identifying available funding and the 'funding gap' between this and the requirements of the budget.
• Identifying strategies and options for filling the funding gap (for example sources of funding, sources of local incomes, efficiencies).
</t>
  </si>
  <si>
    <t>ADR. ADMINISTRATIVE DOCUMENTATION AND REPORTING</t>
  </si>
  <si>
    <t>Ensure effective system level documentation of protected areas, management activities and effectiveness and impact of management.</t>
  </si>
  <si>
    <t>BIO. BIODIVERSITY CONSERVATION</t>
  </si>
  <si>
    <t>• Submit the relevant strategic and operational sections of a PA management plan.
• Submit detailed proposals for a programme to address threats from AIS. 
• Compile a detailed annual report on implementation of the programme.
• Demonstrate supporting knowledge.</t>
  </si>
  <si>
    <t>Direct animal reintroduction projects.</t>
  </si>
  <si>
    <t xml:space="preserve">• Leading the planning and implementation of projects for animal reintroduction and/or population reinforcement.
• Ensuring that projects conform to international best practice guidance from the IUCN Reintroduction Specialist Group.
• Monitoring the success and effects of the programme.
</t>
  </si>
  <si>
    <t xml:space="preserve">• Making verbal reports, taking field notes, using provided recording forms.
• Recording locations, dates, field conditions, observations and details.
• Using digital field recording systems (e.g. SMART) if required.
</t>
  </si>
  <si>
    <t xml:space="preserve">LAR. UPHOLDING LAWS AND REGULATIONS </t>
  </si>
  <si>
    <t>COM. LOCAL COMMUNITIES AND CULTURES</t>
  </si>
  <si>
    <t>Ensure the protection of sites, features and objects of cultural importance.</t>
  </si>
  <si>
    <t>• Ensuring establishment of PAs in categories that allow tourism and recreation. 
• Encouraging and supporting PA directors to identify and develop tourism, recreation and public use facilities, opportunities and programmes.
• Promoting the benefits of responsible tourism in PAs, for both PA managers, local communities and local economies.
• Enabling access for senior PA personnel to information, guidance, training, advice, projects etc.
• Enabling partnerships with the tourism sector for development and marketing of appropriate tourism facilities, services and products.</t>
  </si>
  <si>
    <t>TOURISM, RECREATION AND PUBLIC USE. LEVEL 3</t>
  </si>
  <si>
    <t>• Potential range of impacts of recreation and public use and of options for impact reduction.
• Species, ecosystems and locations that are particularly vulnerable.
• Approaches for defining carrying capacities and determining limits of acceptable change.
• Impact monitoring techniques.</t>
  </si>
  <si>
    <t>TOURISM, RECREATION AND PUBLIC USE. LEVEL 2</t>
  </si>
  <si>
    <t>AWA. AWARENESS AND EDUCATION</t>
  </si>
  <si>
    <t>FIELD/WATER CRAFT AND SITE MAINTENANCE. LEVEL 2</t>
  </si>
  <si>
    <t>FIELD/WATER CRAFT AND SITE MAINTENANCE. LEVEL 1</t>
  </si>
  <si>
    <t>TECHNOLOGY. LEVEL 2</t>
  </si>
  <si>
    <t>CAC. COMMUNICATION AND COLLABORATION</t>
  </si>
  <si>
    <t>COMMUNICATION AND COLLABORATION. LEVEL 3</t>
  </si>
  <si>
    <t>COMMUNICATION AND COLLABORATION. LEVEL 2</t>
  </si>
  <si>
    <t>• Techniques and approaches for respectful, clear and effective interpersonal communication.
• Awareness of different communication approaches required with different groups and individuals.
• Non verbal communication and its uses and effects.</t>
  </si>
  <si>
    <t>UNI.  UNIVERSAL WORK COMPETENCES</t>
  </si>
  <si>
    <t>• Communication techniques.
• Procedures for addressing difficulties in the workplace.
• Techniques for dealing with stress and overwork.</t>
  </si>
  <si>
    <t>• Submit the relevant descriptive sections of a PA management plan. 
• Submit a detailed programme of survey, research and monitoring.
• Compile a detailed report on implementation of the programme of survey, research and monitoring.
• Demonstrate supporting knowledge.</t>
  </si>
  <si>
    <t>• Submit evidence of effective identification and management (removal, mitigation, reduction) of threats and impacts.
• Demonstrate supporting knowledge.</t>
  </si>
  <si>
    <t>• Pass a swimming test
• Pass a watercraft test (safety, rescue and crewing small boats).
• Demonstrate supporting knowledge.</t>
  </si>
  <si>
    <t>Correctly use and maintain hand tools and equipment.</t>
  </si>
  <si>
    <t>• Safe and durable installation and maintenance of trails, boardwalks, bridges, fences, signs, picnic areas, camping grounds, mooring buoys and other basic infrastructure as required by the PA.
• Using wood, basic masonry, local materials etc.</t>
  </si>
  <si>
    <t>FRM 3.7</t>
  </si>
  <si>
    <t>FRM 2.6</t>
  </si>
  <si>
    <t>• Vehicle use policies and procedures of the organisation.
• Legislation regarding vehicle condition and use.</t>
  </si>
  <si>
    <t xml:space="preserve">• Taking a leading role in reviews of protected area policy and legislation.
• Drafting and/or reviewing new and revised legislation.
• Integrating PA issues within related sectoral policy and legislation.
• Contributing to National Environmental Action Plans and National Biodiversity Strategies and Action Plans.
• Contributing to setting targets for protected area systems. </t>
  </si>
  <si>
    <t>• National policy and legislation regarding biodiversity and PAs.
• Roles of other relevant sectors and related policy and legislation.
• International best practice for PA policy and legislation.</t>
  </si>
  <si>
    <t xml:space="preserve">• Developing and directing plans for rational establishment/expansion of a protected area system.
• Ensuring that PA systems meet requirement for coherence, adequacy and representativeness.
• Ensuring that individual protected areas are appropriately located and designed (in terms of size, shape, boundaries).
• Including a range of protected area categories and governance types.
• Developing national and/or regional PA System Plans/Master Plans..
</t>
  </si>
  <si>
    <t>• Submit evidence of direction of development of an ecological network or plan for connectivity.
• Demonstrate supporting knowledge.</t>
  </si>
  <si>
    <t>PPP 4.16</t>
  </si>
  <si>
    <t>• Establishing and implementing appropriate legal measures for compensation/redress. These may include:
  - Polluter pays principle.
  - Financial compensation for damage
  - Biodiversity offsets.</t>
  </si>
  <si>
    <t>COM 4.5</t>
  </si>
  <si>
    <t>Contribute significantly to initiatives to support the fair and equitable sharing of benefits arising from the use of genetic resources (access and benefit sharing).</t>
  </si>
  <si>
    <t>• Identifying owners, rights holders and resource users that neighbour the PA or operate inside it.
• Ensuring their compliance with laws, regulations and agreements.
• Working with them to secure and protect the integrity of the protected area and its resources.
• Developing collaborative plans and projects to further the objectives of the protected area.</t>
  </si>
  <si>
    <t>ORG 3; HRM 3; FRM 3; ADR 3; CAC 3; TEC 2; all applied management competences at Level 3.</t>
  </si>
  <si>
    <t>• Application of standard threat assessment frameworks (e.g. Management Effectiveness Tracking Tool, Conservation Measures Partnership Taxonomy of Threats).</t>
  </si>
  <si>
    <t>• National legislation and regulations for zonation.
• International best practice for zonation.
• Stakeholders of the PA and their needs, rights and priorities.</t>
  </si>
  <si>
    <t>• The potential threats and risks to the PA and their impacts.
• Risk assessment and contingency planning techniques and procedures.</t>
  </si>
  <si>
    <t>• Submit an analysis and evaluation of annual reports from across the PA system and providing guidance and recommendations.
• Disseminate and discuss the findings with PA directors.
• Demonstrate supporting knowledge.</t>
  </si>
  <si>
    <t>• Submit evidence of progress from an established baseline towards identified targets and overall improved resourcing of the PA system.</t>
  </si>
  <si>
    <t>• Submit evidence of enabling adoption of a range of new practices and approaches across the PA system.
• Demonstrate supporting knowledge.</t>
  </si>
  <si>
    <t xml:space="preserve">• Taking positive steps to avoid, prevent and resist illegal and/or dishonest behaviour and corruption within the institution and in its relations with others.
• Taking positive steps to ensure that personnel and partners behave appropriately and respect human rights and dignity.
• Taking appropriate action to investigate problems and respond where necessary.
• Supporting personnel and partners in reporting and addressing illegal/dishonest/unethical activities.
</t>
  </si>
  <si>
    <t xml:space="preserve">• Enabling and promoting the identification, development and introduction of new management approaches and practices based on best practice elsewhere and on the lessons learned from management of the PA.
• Promoting the adoption and use of available new technologies to support management of the PA.
• Directing the PA through processes of administrative and organisational change.
</t>
  </si>
  <si>
    <t>• Submit evidence of progress from an established baseline towards identified targets and overall improved capability and capacity of a PA.</t>
  </si>
  <si>
    <t>• Submit evidence of existence and operation of adaptive, results oriented management based on detailed strategies and plans.</t>
  </si>
  <si>
    <t xml:space="preserve">• Submit evidence of preparation of periodic work plans and allocation of resources for implementation. </t>
  </si>
  <si>
    <t>• Submit evidence of comprehensive and positive measures taken for identifying main risks for illegal/dishonest and unethical behaviour, making clear the position of the PA administration and responding as appropriate when necessary.
• Demonstrate supporting knowledge.</t>
  </si>
  <si>
    <t>• Submit evidence of effective functioning of participatory planning and consultation in the PA.
• Submit evidence of the successful introduction of co management (or similar) in at least part of the PA.
• Demonstrate supporting knowledge.</t>
  </si>
  <si>
    <t>• Submit evidence of comprehensive and positive measures taken for identifying risks and monitoring and maintaining health, safety and security in the PA.
• Demonstrate supporting knowledge.</t>
  </si>
  <si>
    <t>• Submit evidence that the institution takes steps to remain informed and updated on new requirements approaches and innovations, that personnel and partners are enabled to propose new approaches and ideas and that these are introduced into management of the PA.
• Demonstrate supporting knowledge.</t>
  </si>
  <si>
    <t>• Submit evidence of successful implementation, reporting and monitoring of a major plan or project. 
• Demonstrate supporting knowledge.</t>
  </si>
  <si>
    <t xml:space="preserve"> FRM 4; ORG 4; PPP 4; ADR 4; CAC 4; TEC 2</t>
  </si>
  <si>
    <t>Identify personnel needs and structures for a protected area administration, define position descriptions and set performance standards.</t>
  </si>
  <si>
    <t xml:space="preserve">• Ensuring fair and transparent compliance with procedures for staff recruitment, advancement, evaluation, grievance, discipline etc.
• Ensuring compliance with labour and employment law, norms for employment of PA personnel, standards for equality, opportunity and diversity.
• 'Personnel' include permanent and temporary staff, volunteers, helpers and regular collaborators.
</t>
  </si>
  <si>
    <t xml:space="preserve">• Norms and standards for personnel procedures. </t>
  </si>
  <si>
    <t>• Submit evidence of existence and implementation of full range of personnel procedures for the PA.
• Demonstrate supporting knowledge.</t>
  </si>
  <si>
    <t>• Submit a welfare, health and safety assessment or audit, policy and plan for the PA.
• Submit evidence that policy and plan are implemented.
• Demonstrate supporting knowledge.</t>
  </si>
  <si>
    <t>• Submit a needs assessment and capacity development plan for PA personnel and other stakeholders.
• Submit evidence of providing access to learning and training opportunities for all personnel.
• Demonstrate supporting knowledge.</t>
  </si>
  <si>
    <t>• Submit evidence of providing access to learning and training opportunities for a wide range of personnel.
• Demonstrate supporting knowledge.</t>
  </si>
  <si>
    <t>•Submit evidence of accurate and retrievable record keeping.</t>
  </si>
  <si>
    <t>• Submit evidence of successful planning, establishment and management of relevant, well designed and functional public use infrastructure in the PA.
• Demonstrate supporting knowledge.</t>
  </si>
  <si>
    <t>• Demonstrate successful, well regulated, safe, and positively rated public use of the PA/a visitor season. 
• Demonstrate supporting knowledge.</t>
  </si>
  <si>
    <t>• Submit quantitative and qualitative evidence of successful and effective implementation of a programme of education, awareness and interpretation in the PA.
• Demonstrate supporting knowledge.</t>
  </si>
  <si>
    <t>• Submit evidence of an effective issue-based campaign.
• Demonstrate supporting knowledge.</t>
  </si>
  <si>
    <t>• Submit evidence of effective media relations.
• Demonstrate supporting knowledge.</t>
  </si>
  <si>
    <t xml:space="preserve">• Submit evidence of successful maintenance of communication and active working relationships with key stakeholders.
</t>
  </si>
  <si>
    <t>• Submit evidence of comprehensive, accurate and retrievable central record keeping, security and back up.</t>
  </si>
  <si>
    <t>• Submit evidence of accurate and retrievable record keeping, security and back up</t>
  </si>
  <si>
    <t>• Capacity needs assessment and analysis procedures.
• Training and learning approaches and techniques.
• Range of learning and training opportunities available.</t>
  </si>
  <si>
    <t>• Submit evidence of effective instruction and leadership of work teams in a range of tasks.
• Demonstrate supporting knowledge.</t>
  </si>
  <si>
    <t>• Submit evidence of accurate cash management and reporting.
• Obtain a relevant qualification.
• Demonstrate supporting knowledge.</t>
  </si>
  <si>
    <t>• Submit evidence of the successful delivery of a diverse programme of awareness/education/interpretation.
• Demonstrate supporting knowledge.</t>
  </si>
  <si>
    <t>• Submit regularly updated, successful online educational and awareness based presence for the PA.
• Demonstrate supporting knowledge.</t>
  </si>
  <si>
    <t>• Demonstrate suitable performance in the work place.
• Demonstrate supporting knowledge.</t>
  </si>
  <si>
    <t>• Demonstrate suitable conduct.
• Demonstrate supporting knowledge.</t>
  </si>
  <si>
    <t>• Demonstrate suitable conduct in the work place.
• Demonstrate supporting knowledge.</t>
  </si>
  <si>
    <t>• Submit evidence of correct application of a wide range of procurement procedures for goods and services.
• Demonstrate supporting knowledge.</t>
  </si>
  <si>
    <t>• Submit evidence of correct inventory and asset management.
• Demonstrate supporting knowledge.</t>
  </si>
  <si>
    <t>• Submit evidence of correct inventory management of a vehicle fleet.
• Demonstrate supporting knowledge.</t>
  </si>
  <si>
    <t>• Submit evidence of successful and varied media coverage of the PA.
• Demonstrate interview techniques.
• Demonstrate supporting knowledge.</t>
  </si>
  <si>
    <t>• Submit evidence of structured planning of work of teams and individuals.
• Demonstrate supporting knowledge.</t>
  </si>
  <si>
    <t>• Submit evidence of successful mentoring and support for colleagues.
• Demonstrate supporting knowledge.</t>
  </si>
  <si>
    <t>• Basic instructional techniques.
• Technical tasks to be completed.</t>
  </si>
  <si>
    <t>Negotiate and oversee contracts and financial terms for constructions, concessions and management agreements.</t>
  </si>
  <si>
    <t>• Submit evidence of accurate book keeping.
• Obtain a relevant qualification.
• Demonstrate supporting knowledge.</t>
  </si>
  <si>
    <t xml:space="preserve">• Following procedures for record keeping of equipment, supplies, consumables etc.
• Reporting on requirements for purchase, replacement and maintenance.
</t>
  </si>
  <si>
    <t>FRM 2.7</t>
  </si>
  <si>
    <t>• Basic budgeting principles and practices.
• Material needs for common management tasks.
• Estimation of needs for materials.</t>
  </si>
  <si>
    <t>• Submit evidence of preparation of accurate cost and resource budgets for projects and operations.
• Demonstrate supporting knowledge.</t>
  </si>
  <si>
    <t>Maintain records of materials, equipment and supplies.</t>
  </si>
  <si>
    <t>• Submit evidence of maintaining records of cash financial transactions records using correct procedures.
• Demonstrate supporting knowledge.</t>
  </si>
  <si>
    <t>• Submit evidence of maintaining records for an equipment store, inventory, daily use of field equipment or equivalent using correct procedures.
• Demonstrate supporting knowledge.</t>
  </si>
  <si>
    <t>• Basic financial procedures.
• Relevant policies and operating procedures.
• Numeracy and literacy.</t>
  </si>
  <si>
    <t>• Compiling comprehensive major reports to managing authorities, donors, partners etc. (e.g. annual reports, project progress reports).
• Collating information from a range of sources (internal reports, research reports, evaluations, consultations etc.) into a single comprehensive report.</t>
  </si>
  <si>
    <t>• Submit evidence of/demonstrate successful management of at least three major meetings/consultations/negotiations.
• Negotiation of agreements in a range of typical situations.</t>
  </si>
  <si>
    <t>• Mandate and responsibilities of the PA.
• National requirements for monitoring and reporting.
• Details of the PA management plan and its provisions for monitoring.
• Recognised monitoring and evaluation systems (e.g. Management Effectiveness Tracking Tool).</t>
  </si>
  <si>
    <t>• Evidence portfolio assessment.
• Accreditation of prior qualifications and experience</t>
  </si>
  <si>
    <t>• Evidence portfolio assessment.
• Examination and audit of filing system and records.
• Accreditation of prior qualifications and experience.</t>
  </si>
  <si>
    <t>• Evidence portfolio assessment. 
• Accreditation of prior qualifications and experience.
• Audit report.
• Testimony from supervisors.</t>
  </si>
  <si>
    <t xml:space="preserve">• Evidence portfolio assessment. 
• Accreditation of prior qualifications and experience.
• Testimony from supervisors.
• Audit report.
</t>
  </si>
  <si>
    <t xml:space="preserve">• Evidence portfolio assessment. 
• Accreditation of prior qualifications and experience.
• Testimony from supervisors.
• Inventory audit report.
</t>
  </si>
  <si>
    <t>• Evidence portfolio assessment. 
• Accreditation of prior qualifications and experience.
• Testimony from supervisors.</t>
  </si>
  <si>
    <t>• Evidence portfolio assessment.
• Accreditation of prior qualifications and experience.</t>
  </si>
  <si>
    <t>• Evidence portfolio assessment.
• Observations/simulation.
• Accreditation of prior qualifications and experience.</t>
  </si>
  <si>
    <t>• Evidence portfolio assessment.
• Examination of records.
• Accreditation of prior qualifications and experience.</t>
  </si>
  <si>
    <t xml:space="preserve">• Accreditation of prior qualifications and experience. and experience.
• Evidence portfolio.
</t>
  </si>
  <si>
    <t xml:space="preserve">• Accreditation of prior qualifications and experience. and experience.
• Evidence portfolio
</t>
  </si>
  <si>
    <t>• Evidence portfolio assessment. 
• Accreditation of prior qualifications and experience.
• Practical test.
• Observation.
• Test of knowledge.</t>
  </si>
  <si>
    <t>• Demonstrate completion of forms and basic written reports/statements.</t>
  </si>
  <si>
    <t>Demonstrate basic literacy (reading and writing).</t>
  </si>
  <si>
    <t>UNI 0.12</t>
  </si>
  <si>
    <t>Make effective oral presentations</t>
  </si>
  <si>
    <t>Demonstrate effective collaboration and teamwork in the workplace.</t>
  </si>
  <si>
    <t>CAC 2.4</t>
  </si>
  <si>
    <t>CAC 2.5</t>
  </si>
  <si>
    <t>CAC 2.6</t>
  </si>
  <si>
    <t>CAC 2.7</t>
  </si>
  <si>
    <t xml:space="preserve">• Providing professional and personal advice and guidance to colleagues and subordinates.
• Supporting colleagues and subordinates to learn and practice skills.
</t>
  </si>
  <si>
    <t>Communicate effectively with others in the workplace.</t>
  </si>
  <si>
    <t>Plan and organise delivery of training and learning activities.</t>
  </si>
  <si>
    <t>CAC 2.8</t>
  </si>
  <si>
    <t>Deliver training and learning programmes.</t>
  </si>
  <si>
    <t xml:space="preserve">• Planning and delivering training sessions and courses covering knowledge, understanding and practical skills.
• Making use of a range of delivery and learning techniques.
• Assessing performance of trainees and providing feedback.
</t>
  </si>
  <si>
    <t>• Teaching, instructional and practical training skills and techniques.
• Good knowledge of the training topic.</t>
  </si>
  <si>
    <t xml:space="preserve">• Submit evidence of successful design and delivery of training sessions covering knowledge, applied skills and practical instruction, making use of an appropriate range of techniques.
</t>
  </si>
  <si>
    <t xml:space="preserve">• Principles and practices of effective teamwork and collaboration.
</t>
  </si>
  <si>
    <t>• Demonstrate use of a range of written communication techniques appropriate to the situation.</t>
  </si>
  <si>
    <t>• Demonstrate application of effective teamwork in a range of situations.</t>
  </si>
  <si>
    <t>• Evidence portfolio assessment.
• Observations/simulation.
• Testimony of participants.
• Accreditation of prior qualifications and experience.</t>
  </si>
  <si>
    <t>• Evidence portfolio assessment.
• Observations/simulation.
• Testimony of participants and colleagues.
• Accreditation of prior qualifications and experience.</t>
  </si>
  <si>
    <t>• Evidence portfolio assessment.
• Observation.
• Testimony of participants and colleagues.
• Accreditation of prior qualifications and experience.</t>
  </si>
  <si>
    <t>• Accreditation of prior qualifications and experience.
• Evidence portfolio assessment.</t>
  </si>
  <si>
    <t>• Accreditation of prior qualifications and experience.
• Evidence portfolio assessment,</t>
  </si>
  <si>
    <t>• Accreditation of prior qualifications and experience.
• Evidence portfolio assessment. and interview.
• Testimony of personnel.</t>
  </si>
  <si>
    <t>• Accreditation of prior qualifications and experience.
• Evidence portfolio assessment. 
• Test of knowledge.</t>
  </si>
  <si>
    <t>• Accreditation of prior qualifications and experience.
• Evidence portfolio assessment and interview.</t>
  </si>
  <si>
    <t xml:space="preserve">• Accreditation of prior qualifications and experience.
• Evidence portfolio assessment.
</t>
  </si>
  <si>
    <t xml:space="preserve">• Accreditation of prior qualifications and experience.
• Evidence portfolio assessment. and interview.
</t>
  </si>
  <si>
    <t>• Accreditation of prior qualifications and experience.
• Evidence portfolio assessment. 
• Testimony of PA communities or indigenous peoples’ groups.</t>
  </si>
  <si>
    <t xml:space="preserve">• Accreditation of prior qualifications and experience.
• Evidence portfolio assessment.
• Testimony of PA communities or indigenous peoples’ groups.
</t>
  </si>
  <si>
    <t xml:space="preserve">• Accreditation of prior qualifications and experience.
• Evidence portfolio assessment. 
• Testimony of PA communities.
</t>
  </si>
  <si>
    <t>• Accreditation of prior qualifications and experience.
• Evidence portfolio assessment. and interview.</t>
  </si>
  <si>
    <t>• Evidence portfolio assessment. 
• Testimony from supervised staff and supervisors.
• Test of knowledge.
• Accreditation of prior qualifications and experience.</t>
  </si>
  <si>
    <t>• Evidence portfolio assessment. 
• Observation/simulation assessment.
• Testimony from supervised staff and supervisors.
• Test of knowledge.
• Accreditation of prior qualifications and experience.</t>
  </si>
  <si>
    <t>• Evidence portfolio assessment. 
• Observation/simulation assessment.
• Testimony from training participants.
• Oral/written test of knowledge.
• Accreditation of prior qualifications and experience.</t>
  </si>
  <si>
    <t xml:space="preserve">• Evidence portfolio assessment. 
• Accreditation of prior qualifications and experience.
• Testimony from supervisors.
</t>
  </si>
  <si>
    <t>Maintain work records.</t>
  </si>
  <si>
    <t>• Work record systems of the organisation.</t>
  </si>
  <si>
    <t xml:space="preserve">• Completing time sheets and activity records correctly for self and for work teams.
</t>
  </si>
  <si>
    <t>• Demonstrate correct completion of required work records and time sheets. 
• Demonstrate supporting knowledge.</t>
  </si>
  <si>
    <t>• Examination of documentation.
• Oral test of knowledge.</t>
  </si>
  <si>
    <t>A. PLANNING, MANAGEMENT AND ADMINISTRATION</t>
  </si>
  <si>
    <t>C. ENABLING PERSONAL COMPETENCES</t>
  </si>
  <si>
    <t>UPHOLDING LAWS AND REGULATIONS. 
LEVEL 3</t>
  </si>
  <si>
    <t>UPHOLDING LAWS AND REGULATIONS. 
LEVEL 4</t>
  </si>
  <si>
    <t>BIODIVERSITY CONSERVATION. 
LEVEL 1</t>
  </si>
  <si>
    <t>PROTECTED AREA POLICY, PLANNING AND PROJECTS. 
LEVEL 4</t>
  </si>
  <si>
    <t>PROTECTED AREA POLICY, PLANNING AND PROJECTS. 
LEVEL 3</t>
  </si>
  <si>
    <t>ORGANISATIONAL LEADERSHIP AND DEVELOPMENT.
LEVEL 4</t>
  </si>
  <si>
    <t>ORGANISATIONAL LEADERSHIP AND DEVELOPMENT. 
LEVEL 3</t>
  </si>
  <si>
    <t>HUMAN RESOURCE MANAGEMENT. 
LEVEL 4</t>
  </si>
  <si>
    <t>HUMAN RESOURCE MANAGEMENT. 
LEVEL 3</t>
  </si>
  <si>
    <t>HUMAN RESOURCE MANAGEMENT. 
LEVEL 2</t>
  </si>
  <si>
    <t>HUMAN RESOURCE MANAGEMENT. 
LEVEL 1</t>
  </si>
  <si>
    <t>FINANCIAL AND OPERATIONAL RESOURCES MANAGEMENT
 LEVEL 4</t>
  </si>
  <si>
    <t>FINANCIAL AND OPERATIONAL RESOURCES MANAGEMENT. 
LEVEL 2</t>
  </si>
  <si>
    <t>FINANCIAL AND OPERATIONAL RESOURCES MANAGEMENT. 
LEVEL 1</t>
  </si>
  <si>
    <t>ADMINISTRATIVE DOCUMENTATION AND REPORTING. 
LEVEL 4</t>
  </si>
  <si>
    <t>ADMINISTRATIVE DOCUMENTATION AND REPORTING. 
LEVEL 3</t>
  </si>
  <si>
    <t>ADMINISTRATIVE DOCUMENTATION AND REPORTING. 
LEVEL 2</t>
  </si>
  <si>
    <t>ADMINISTRATIVE DOCUMENTATION AND REPORTING. 
LEVEL 1</t>
  </si>
  <si>
    <t>COMMUNICATION AND COLLABORATION.
LEVEL 4</t>
  </si>
  <si>
    <t>BIODIVERSITY CONSERVATION.
 LEVEL 4</t>
  </si>
  <si>
    <t xml:space="preserve">• The range of participants and of interests represented at high level meetings and negotiations.
• Formal communication protocols required for high level interactions.
• Technical knowledge of the topics and issues under consideration.
</t>
  </si>
  <si>
    <t>Provide on the job instruction for practical tasks.</t>
  </si>
  <si>
    <t>Coordinate development of national plans and activities for resource use in protected areas.</t>
  </si>
  <si>
    <t>• Actively participating in relevant international initiatives or groups (e.g. IUCN Species Survival Commission Specialist Groups, global reviews or strategies, etc.).
• Preparing international reports and publications.</t>
  </si>
  <si>
    <t>Enable effective communication across a protected area system.</t>
  </si>
  <si>
    <t>CAC 4.3</t>
  </si>
  <si>
    <t xml:space="preserve">• Communication and network building principles and methods.
</t>
  </si>
  <si>
    <t>• Submit evidence of coordination of effective and regular communication among personnel of the protected area system. 
• Demonstrate supporting knowledge.</t>
  </si>
  <si>
    <t xml:space="preserve">• Preparing and delivering effective Demonstrating a range of essential skills for effective formal and informal communication with colleagues subordinates, stakeholders and partners.
 - Face to face.
- Email and electronic correspondence. 
 - Written communication. 
- Listening and non verbal communication.
• Using a range of approaches to prevent/reduce/avoid conflict and identify solutions.
</t>
  </si>
  <si>
    <t xml:space="preserve">• Promoting inclusive, team based approaches to work.
• Encouraging and enabling colleagues and subordinates to contribute to planning and decision making.
• Delegating tasks and responsibilities.
• Encouraging and enabling sharing of skills, knowledge and experience.
• Providing support and feedback.
</t>
  </si>
  <si>
    <t xml:space="preserve">• Coordinating assessments of the current situation concerning access and benefit sharing.
• Establishing national legislation, regulations and processes for access and benefit sharing.
• Supporting protected area managers in local application of access and benefit sharing mechanisms.
• Organising relevant training and awareness programmes for protected area decision makers and staff. 
</t>
  </si>
  <si>
    <t>• Correctly using and caring for basic instruments regularly used in the field (binoculars, telescope, camera, measuring equipment etc.)</t>
  </si>
  <si>
    <t>• Relevant national legislation.
• Principles and practices of PA system planning.
• International best practice (including CBD guidance).
• IUCN protected area categories and governance types.
• Analytical processes such as gap analysis.
• Global/regional tools for identifying conservation priority areas.
• Design of ecological networks
• Commonly used prioritisation systems (e.g. Key Biodiversity Areas).</t>
  </si>
  <si>
    <t xml:space="preserve">• Principles of adult learning.
• Development needs of personnel (staff, stakeholders, partners etc.).
• Capacity development principles and practices.
• Opportunities for building individual capacity (formal and informal).
•  Options for workplace learning (in addition to training).
</t>
  </si>
  <si>
    <t xml:space="preserve">• Training and learning needs assessment techniques.
• Options for provision and delivery of training and learning.
• Methods for assessing impact of training and learning.
</t>
  </si>
  <si>
    <t>• Submit evidence of preparation and presentation of detailed, rational resourcing plan for a protected area.
• Submit evidence of successful acquisition of required resources.</t>
  </si>
  <si>
    <t>• Enabling regular flows of information from the centre to protected areas and from protected areas to the centre.
• Enabling regular communication between protected areas (e.g. through staff meetings, circulars, exchange visits etc.).
• Developing communities of practice among PA personnel.</t>
  </si>
  <si>
    <t>Enable effective communication with other organisations and sectors.</t>
  </si>
  <si>
    <t>CAC 4.4</t>
  </si>
  <si>
    <t xml:space="preserve">• Najor stakeholders for the PA system and their rols and interests.
•  Networking and partnership building skills.
</t>
  </si>
  <si>
    <t>• Submit evidence of active interaction and collaboration with major stakeholder groups with interests in the protected area system.
• Demonstrate supporting knowledge.</t>
  </si>
  <si>
    <t>Contribute significantly to international initiatives for improving communication and participation among protected areas.</t>
  </si>
  <si>
    <t>• Principles of ecology and conservation biology.
• National and international policy and legislation for biodiversity conservation.
• Relevant global best practice and examples (e.g. through IUCN, Conventions, CBD Programme of Work on Protected Areas).</t>
  </si>
  <si>
    <t>Contribute significantly to developing national polices, strategies and legislation for biodiversity conservation and protected areas.</t>
  </si>
  <si>
    <t>Coordinate development of national plans and activities for addressing threats from alien invasive species in a protected area system.</t>
  </si>
  <si>
    <t>• Good knowledge of the biodiversity of the area, its conservation status and legal protection.
• Principles and practices of biodiversity research and monitoring.
• Details of the PA management plan.
• Sources of expert assistance.</t>
  </si>
  <si>
    <t>• Submit the biodiversity-related strategic and operational sections of a PA management plan.
• Submit detailed proposals for a comprehensive species conservation programme.
• Compile a detailed annual report on implementation of the programme.
• Demonstrate supporting knowledge.</t>
  </si>
  <si>
    <t>• Submit the relevant strategic and operational sections of a PA management plan.
• Submit detailed proposals for a comprehensive conservation programme.
• Compile a detailed annual report on implementation of the programme.
• Demonstrate supporting knowledge.</t>
  </si>
  <si>
    <t>Direct measures for protection/recovery of fauna species of conservation importance.</t>
  </si>
  <si>
    <t>Direct programmes for sustainable harvesting of natural resources (in collaboration with user groups).</t>
  </si>
  <si>
    <t>• Submit a section of a red book.
• Conduct an IUCN species status assessment for Red Listing.
• Submit a detailed species status assessment report.
• Demonstrate supporting knowledge.</t>
  </si>
  <si>
    <r>
      <t xml:space="preserve">• Submit a management diary documenting one year of management of an in situ facility.
• Compile a detailed annual report on management of an </t>
    </r>
    <r>
      <rPr>
        <i/>
        <sz val="11"/>
        <color theme="1"/>
        <rFont val="Calibri"/>
        <family val="2"/>
        <scheme val="minor"/>
      </rPr>
      <t>in situ</t>
    </r>
    <r>
      <rPr>
        <sz val="11"/>
        <color theme="1"/>
        <rFont val="Calibri"/>
        <family val="2"/>
        <scheme val="minor"/>
      </rPr>
      <t xml:space="preserve"> facility.
• Demonstrate supporting knowledge.</t>
    </r>
  </si>
  <si>
    <t xml:space="preserve">Plan, lead and report on the care and use of cultivated plants. </t>
  </si>
  <si>
    <t xml:space="preserve">• Verified experience in the curation of a collection or museum.
• Demonstrate supporting knowledge.
</t>
  </si>
  <si>
    <t xml:space="preserve">• Safe, legal and ethical application of  relevant control measures under close expert supervision.
• Demonstrate supporting knowledge.
</t>
  </si>
  <si>
    <t>Direct measures for conservation of habitats and ecosystems of conservation importance.</t>
  </si>
  <si>
    <t>BIO 3.12</t>
  </si>
  <si>
    <t>Direct ecosystem and habitat restoration projects</t>
  </si>
  <si>
    <t>• Submit evidence of planning and direction of a major project for habitat/ecosystem creation, restoration or rehabilitation.
• Compile a detailed annual report on management of the facility.
• Demonstrate supporting knowledge.</t>
  </si>
  <si>
    <t>• Accreditation of prior qualifications and experience. and experience.
• Evidence portfolio.
• Inspection of the facility and associated documentation.</t>
  </si>
  <si>
    <t xml:space="preserve">• Common, typical and important species of the PA.
• Basic plant and animal taxonomy.
</t>
  </si>
  <si>
    <t xml:space="preserve">• Maintain a field notebook using a standard format (written or digital).
• Demonstrate supporting knowledge.
</t>
  </si>
  <si>
    <t xml:space="preserve">• Successful care of one or more species in captivity.
• Demonstrate supporting knowledge.
</t>
  </si>
  <si>
    <t>• Successful care of living plants.
• Demonstrate supporting knowledge.</t>
  </si>
  <si>
    <t>• Principles of plant care.
• Practical horticultural/silvicultural techniques.</t>
  </si>
  <si>
    <t>• Accreditation of prior qualifications and experience.
• Evidence portfolio assessment. 
• Verification of competence by an expert supervisor.
• Test of knowledge.</t>
  </si>
  <si>
    <t>• Accreditation of prior qualifications and experience.
• Practical tests/simulations.
• Evidence portfolio assessment. 
• Test of knowledge.</t>
  </si>
  <si>
    <t>• Accreditation of prior qualifications and experience.
• Evidence portfolio assessment. 
• Oral/written test of knowledge</t>
  </si>
  <si>
    <t>• Submit a comprehensive strategy for law enforcement, compliance/crime prevention in a protected area.
•Submit standard operating procedures for law enforcement activities.
• Draft relevant sections of the PA management plan.
• Demonstrate supporting knowledge.</t>
  </si>
  <si>
    <t>• Submit evidence of effective leadership of law enforcement, compliance and crime prevention activities.
• Demonstrate supporting knowledge.</t>
  </si>
  <si>
    <t>• Details of law enforcement strategies and plans.
• Laws and rights affecting the PA, resources, users and stakeholders and PA personnel.
• Relevant standard operating procedures.
• Field craft (see FLD)</t>
  </si>
  <si>
    <t xml:space="preserve">• Legislation and organisational policy and procedures for law enforcement and environmental crime.
• Laws and rights affecting the PA, natural resources, users and stakeholders and personnel.
• National and local trends in wildlife and protected area related crime.
</t>
  </si>
  <si>
    <t>• Ensuring coordination of law enforcement related activities with police, military, forest guards, border guards etc. 
• Enabling active collaboration (e.g. through informations sharing, joint patrols, joint investigations etc.).
• Ensuring that judiciary are informed about the crime issues related to the PA and their impacts.</t>
  </si>
  <si>
    <t>• Submit evidence of effective coordination and collaboration with law enforcement agencies and judiciary.
• Demonstrate supporting knowledge.</t>
  </si>
  <si>
    <t>• Ensuring safe and healthy working conditions for personnel (full time staff, part time staff, volunteers, collaborators).
• Ensuring that infrastructure and equipment are safe and well maintained. 
• Conducting risk assessments for work activities.
• Providing and maintaining first aid equipment and facilities.
• Implementing special measures to ensure the security of vulnerabel staff.
• Developing procedures for dealing with emergencies. 
• Providing access to accident and health insurance for personnel.
• Providing required instruction, briefings and training.</t>
  </si>
  <si>
    <t xml:space="preserve"> PPP 3; ORG 3; HRM 3; COM 3; FLD 2; AWA 3; CAC 3; TEC 2; ADR 3</t>
  </si>
  <si>
    <t>Direct preparation and implementation of security assessments and strategies.</t>
  </si>
  <si>
    <t>• Providing information and guidance to stakeholders concerning laws and regulations.
• Working with stakeholders to identify their concerns regarding threats, security and other issues.
• Developing contacts and relations with local communities to cooperate in law enforcement.
• Using a range of ‘soft’ techniques to encourage and enable behaviour change and cooperation.
• Responding to requests for law enforcement and security support from local stakeholders.</t>
  </si>
  <si>
    <t>• Local communities in and around the PA (see COM).
• Threats and issues affecting local communities.
• Communication skills.</t>
  </si>
  <si>
    <t>LAR 2.10</t>
  </si>
  <si>
    <t>• Relevant laws.
• Relevant standard operating procedures.</t>
  </si>
  <si>
    <t>• Relevant laws.
• Rights of detainees.
• Relevant standard operating procedures.</t>
  </si>
  <si>
    <t>• Gathering information from a range of sources : evidence collected from the field; analysis of patrol and law enforcement data (using if required tools such as GIS, SMART etc.); collaboration with other law enforcement agencies, the public and stakeholders; informants.
• Collating and reporting on information and evidence collected.</t>
  </si>
  <si>
    <t>• Submit evidence of constructive and effective cooperation with community members.
• Testimony from community members
• Demonstrate supporting knowledge.</t>
  </si>
  <si>
    <t>• Submit evidence of leadership in the field of law enforcement, compliance, prevention operations involving all aspects of the job.
• Demonstrate supporting knowledge.</t>
  </si>
  <si>
    <t>Question and secure statements from suspects and witnesses effectively and legally.</t>
  </si>
  <si>
    <t>• Relevant laws.
• Rights of detainees, sustpects and witnesses.
• Questioning techniques.
• Correct documentation of interviews and statements.
• Relevant standard operating procedures.</t>
  </si>
  <si>
    <t>• Submit evidence of correct gathering and documentation of information and testimony from detainees, suspects and witnesses. 
• Demonstrate use of effective and legal questioning techniques.
• Demonstrate supporting knowledge.</t>
  </si>
  <si>
    <t>Identify signs and evidence of unauthorised activities and security threats in the field.</t>
  </si>
  <si>
    <t xml:space="preserve">Ensure effective and legal apprehension of suspects and violators </t>
  </si>
  <si>
    <t>LAR 2.11</t>
  </si>
  <si>
    <t>• Recognising and identifying signs and evidence relevant to the threats and legal issues faced by the PA. 
• For example: signs of illegal logging(cut stumps, sawmill sites, extraction routes, chainsaw noise); poaching (different types of snare and trap, gunshots, remains of poached animals); use of poisons; unauthorised access, unauthorised resource use; unexploded ordnance; security threats (incursions, traps, potential confrontations).</t>
  </si>
  <si>
    <t>Ensure that correct procedures are followed for use of firearms.</t>
  </si>
  <si>
    <t>• Demonstrate application of all aspects of corruct procedures for use of firearms and ammunition.
• Demonstrate comprehensive supporting knowledge.</t>
  </si>
  <si>
    <t>• Accreditation of prior qualifications and experience.
• Evidence portfolio assessment. 
•Practical test.
• Test of knowledge.</t>
  </si>
  <si>
    <t>• Ensuring that all contacts with suspects, local people and the general public are conducted legally, professionally and respectfully.
• Refraining from and preventing mistreatment of the public and of suspects. 
• Refraining from and preventing corrupt behaviour.</t>
  </si>
  <si>
    <t>Follow correct procedures for basic documenting and reporting on law enforcement activities.</t>
  </si>
  <si>
    <t>Contribute significantly to formal recognition of the roles, rights and needs of local and indigenous communities in and around protected areas.</t>
  </si>
  <si>
    <t>Institutionalise formal participation of local communities in governance and management of protected areas.</t>
  </si>
  <si>
    <t>• Submit evidence of active and effective introduction of appropriate forms of participatory governance across the PA system.
• Demonstrate supporting knowledge.</t>
  </si>
  <si>
    <t>• Submit evidence of active and effective promotion and support of community roles and rights across a  PA system.
• Demonstrate supporting knowledge.</t>
  </si>
  <si>
    <t>Negotiate and maintain formal agreements with  communities.</t>
  </si>
  <si>
    <t>• Acknowledging and making use of traditional knowledge, experience, forms of management and decision making and other 'intangible heritage'.
• Proactively encouraging and supporting local traditional practices compatible with PA objectives (e.g. architectural styles, languages. handicrafts, land and resource management practices, cultural events).</t>
  </si>
  <si>
    <t>• Introducing specific programmes for the protection, preservation or restoration of important cultural sites of ‘immoveable' and 'moveable' heritage.
• Working with local communities in cultural site protection and management (e.g. for spiritual sites).</t>
  </si>
  <si>
    <t>• Submit evidence of proactive support of cultural site/artefact protection and management.
• Demonstrate supporting knowledge.</t>
  </si>
  <si>
    <t>• Submit evidence of proactive, participatory support of local cultural attributes and practices.
• Demonstrate supporting knowledge.</t>
  </si>
  <si>
    <t>• Submit evidence of active engagement and support for community development projects by the PA administration.
• Demonstrate supporting knowledge.</t>
  </si>
  <si>
    <t>• Submit evidence of good relations and implementation of a range of measures to safeguard the rights of PA communities.
• Demonstrate supporting knowledge.</t>
  </si>
  <si>
    <t>• Main threats to the PA.
• Relevant elements of the law. 
• Legal rights and obligations of individuals and of law enforcement officers.
• Relevant policies and operating procedures.</t>
  </si>
  <si>
    <t>• Organisational policies and procedures for law enforcement and crime prevention.
• Laws and rights affecting the PA, users and stakeholders and personnel.
• Main threats to the PA.</t>
  </si>
  <si>
    <t>• Basic classification of animals and plants.
• Use of identification guides.
• Relevant policies and operating procedures.</t>
  </si>
  <si>
    <t xml:space="preserve">• Organisational policies and procedures for conservation management.
• Principles of ecology and conservation biology.
</t>
  </si>
  <si>
    <t xml:space="preserve">• Legal and organisational requirements for biodiversity conservation.
• Principles of ecology and conservation biology.
</t>
  </si>
  <si>
    <t>• Organisational policies and procedures for administration.
• Principles and practices of information and knowledge management.
• Planning, analysis and reporting of work programmes.
• Reporting writing formats and styles.</t>
  </si>
  <si>
    <t>• Legislation and organisational policy and procedures for documentation and reporting.
• Skills for information analysis and synthesis.
• Reporting writing formats and styles.
• Information management, storage and retrieval systems.</t>
  </si>
  <si>
    <t>• Organisational policies and procedures for financial management and inventory.
• Principles and practices of bookkeeping.
• Record keeping and organisation.</t>
  </si>
  <si>
    <t>• Legal and organisational procedures and requirements for financial management.
• Principles and practices of bookkeeping and financial management.</t>
  </si>
  <si>
    <t>• Relevant policies and operating procedures.</t>
  </si>
  <si>
    <t>• Main elements of HR management.
• Principles of effective capacity development.</t>
  </si>
  <si>
    <t>• Legislation and organisational policy and procedures for HR management.
• Principles and practices of HR management in an organisation or community.
• Principles and practices of capacity assessment and development.</t>
  </si>
  <si>
    <t xml:space="preserve">• Principles and practices of human resource management at the organisational level.
• Relevant legislation, norms, standards and procedures.
• Relevant global best practice and examples (e.g. through IUCN, Conventions, CBD Programme of Work on Protected Areas).
</t>
  </si>
  <si>
    <r>
      <rPr>
        <sz val="12"/>
        <color theme="0"/>
        <rFont val="Calibri"/>
        <family val="2"/>
        <scheme val="minor"/>
      </rPr>
      <t>• Legislation and organisational policies and procedures for PA planning and management.</t>
    </r>
    <r>
      <rPr>
        <b/>
        <sz val="12"/>
        <color theme="0"/>
        <rFont val="Calibri"/>
        <family val="2"/>
        <scheme val="minor"/>
      </rPr>
      <t xml:space="preserve">
• </t>
    </r>
    <r>
      <rPr>
        <sz val="12"/>
        <color theme="0"/>
        <rFont val="Calibri"/>
        <family val="2"/>
        <scheme val="minor"/>
      </rPr>
      <t>Principles and processes of project design and planning.</t>
    </r>
  </si>
  <si>
    <t xml:space="preserve"> • Basic understanding of local stakeholders, communities and cultures.
 • Importance of cultural sensitivity and of understanding and respecting local customs, rules, traditions etc.</t>
  </si>
  <si>
    <t>• Working with communities, user groups and conservation specialists to negotiate agreements and regulations for sustainable resource use compatible with the conservation objectives of the PA.
• Monitoring and implementation of agreements and observance of regulations.
• See also BIO 2.6.</t>
  </si>
  <si>
    <t>• Submit evidence of support for establishment of a viable economic enterprise with PA community members.
• Demonstrate supporting knowledge.</t>
  </si>
  <si>
    <t>• Submit evidence of constructive and effective cooperation with protected area communities.
• Demonstrate supporting knowledge.</t>
  </si>
  <si>
    <t>• Demonstrate appropriate interactions in a range of situations.
• Maintain a field notebook. 
• Submit basic information about the PA in a suitable way.
• Demonstrate supporting knowledge.</t>
  </si>
  <si>
    <t xml:space="preserve"> •Provide evidence of successful conduct of local extension/outreach work.
• Demonstrate supporting knowledge.</t>
  </si>
  <si>
    <t>• Range of options for budgeting and managing financially viable provision of visitor services.
• Business planning and budgeting.
• Laws and regulations related to business development.</t>
  </si>
  <si>
    <t>• Opportunities and limitations for tourism and recreation in PAs across the system.
• Principles and practices of sustainable tourism in the context of PAs.
• Current provision of and opportunities for public use of PAs.</t>
  </si>
  <si>
    <t>• Organisational policies and procedures for tourism, recreation and public use.
• Role of tourism and visitation in the management of protected areas.
• Basic principles of ecotourism and nature based tourism.
• The tourism sector in the region around the protected area.</t>
  </si>
  <si>
    <t>• Submit evidence of effective management of diverse visitor facilities.
• Submit reports on management activities.
• Demonstrate supporting knowledge.</t>
  </si>
  <si>
    <t>• Accreditation of prior qualifications and experience.
• Evidence portfolio assessment. 
• Testimony of partners.
• Testimony of visitors and visitor statistics.</t>
  </si>
  <si>
    <t>• Accreditation of prior qualifications and experience.
• Evidence portfolio assessment. 
• Testimony of PA communities/partners.</t>
  </si>
  <si>
    <t>• Accreditation of prior qualifications and experience.
• Evidence portfolio assessment. 
• Assessment of changes in visitation.</t>
  </si>
  <si>
    <t>• Accreditation of prior qualifications and experience.
• Evidence portfolio assessment. 
• Testimony of service providers.</t>
  </si>
  <si>
    <t>• Accreditation of prior qualifications and experience.
• Evidence portfolio assessment. 
• Testimony from community members.
• Test of knowledge.</t>
  </si>
  <si>
    <t>• Accreditation of prior qualifications and experience.
• Evidence portfolio assessment. 
• Testimony from supervisors.
• Test of knowledge.</t>
  </si>
  <si>
    <t>• Submit evidence of successful visitor management.
• Demonstrate specific techniques for dealing with accidents, emergencies, conflicts etc. 
• Demonstrate supporting knowledge.</t>
  </si>
  <si>
    <t>• Submit evidence of successful management of food service.
• Obtain relevant qualification in food preparation/service.
• Demonstrate supporting knowledge.</t>
  </si>
  <si>
    <t>• Submit evidence of successful management of sales outlet.
• Obtain relevant qualification in retail management.
• Demonstrate supporting knowledge.</t>
  </si>
  <si>
    <t>• Role of tourism and visitation in the management of the protected area.
• Relevant policies and operating procedures.</t>
  </si>
  <si>
    <t>• Giving directions, providing basic advice to visitors about recreation opportunities, safety, permitted and prohibited activities.
• Responding correctly and accurately to questions and complaints.
• Responding correctly to violations of codes and regulations and inappropriate behaviour.</t>
  </si>
  <si>
    <t>• Assisting in leading potentially hazardous recreation activities requiring special technical equipment and skills.(e.g. long distance hiking, water based activities, climbing, zip line etc.).
• Observation of all safety requirements.
• Providing appropriate information and assistance to participants.</t>
  </si>
  <si>
    <t>• Acquire appropriate official certification (e.g. mountain guiding, white water rafting etc.).
• Demonstrate ability to conduct all aspects of the guiding task correctly and safely. 
• Demonstrate supporting knowledge.</t>
  </si>
  <si>
    <t>• Developing a detailed strategy for working with the media to promote the PA, explain its manage problems, conflicts and controversial issues.
• Maintaining constructive relations with the media.</t>
  </si>
  <si>
    <t>• Demonstrate correct use and maintenance of commonly used equipment.
• Demonstrate supporting knowledge.</t>
  </si>
  <si>
    <t>• Latest legislation and regulations relevant to PA management.
• Results of research, projects, activities in other PAs and institutions.
• International best practice and experience.
• New tools and technologies that can support PA management.
• Principles of change management.</t>
  </si>
  <si>
    <t>Demonstrate effective interpersonal communication.</t>
  </si>
  <si>
    <t xml:space="preserve">• A range of facilitation techniques for use in different situations.
• Formats and procedures for formal meetings.
• Principles and practice of participation.
• Profiles, interests and needs of those engaged in events.
</t>
  </si>
  <si>
    <t>• Relevant international law, policy and initiatives.</t>
  </si>
  <si>
    <t>• Follow correct procedures in 3 typical scenarios.
• Documented participation in at least 3 relevant actions.
• Demonstrate supporting knowledge.</t>
  </si>
  <si>
    <t>• Submit evidence of effective functioning of formal agreements with PA communities.
• Demonstrate supporting knowledge.</t>
  </si>
  <si>
    <t>• Submit a marketing plan for the PA and evidence of effective implementation.
• Demonstrate supporting knowledge.</t>
  </si>
  <si>
    <t>• Submit a report on collection of a range of information about visitors and activities in the PA.
• Demonstrate supporting knowledge.</t>
  </si>
  <si>
    <t>• Obtain formal certification of leadership of activities.
• Demonstrate effective leadership.
• Demonstrate supporting knowledge.</t>
  </si>
  <si>
    <t>• Submit evidence of successful management of visitor accommodation.
• Obtain relevant qualification in hospitality/hotel management.
• Demonstrate supporting knowledge.</t>
  </si>
  <si>
    <t>Direct development and implementation of programmes for sustainable tourism and recreation appropriate to the protected area.</t>
  </si>
  <si>
    <t>• Principles and practice of communication, awareness raising, advocacy and social marketing.
• Relevant global best practice and examples (e.g. through IUCN, Conventions, CBD Programme of Work on Protected Areas).</t>
  </si>
  <si>
    <t>Promote the inclusion of protected area and biodiversity issues in educational curricula.</t>
  </si>
  <si>
    <t>• Organisational policies and procedures for awareness, education and public relations.
• Principles and practices of awareness, communication and public relations.</t>
  </si>
  <si>
    <t>• Submit detailed plans for three types of interpersonal interpretive activity 
-  A formal scripted presentation.
-  A guided interpretive activity.
-  An interactive interpretive activity.
• Demonstrate supporting knowledge.</t>
  </si>
  <si>
    <t>• Accreditation of prior qualifications and experience.
• Evidence portfolio assessment. 
• Testimony from supervisors and clients.
• Test of knowledge.</t>
  </si>
  <si>
    <t>• Accreditation of prior qualifications and experience.
• Evidence portfolio assessment. 
• Observation/simulation assessment.
• Testimony from students.
• Test of knowledge.</t>
  </si>
  <si>
    <t>• Accreditation of prior qualifications and experience.
• Evidence portfolio assessment. 
• Testimony from media specialists.
• Observation/simulation assessment.
• Test of knowledge.</t>
  </si>
  <si>
    <t>AWA 2.8</t>
  </si>
  <si>
    <t xml:space="preserve">• A range of oral communication techniques and their uses.
•  Use of visual aids to support presentations.
• Awareness of different communication approaches required with different groups and individuals.
</t>
  </si>
  <si>
    <t>• Submit example of planning and installation and operation of a technology driven exhibit.
• Demonstrate supporting knowledge.</t>
  </si>
  <si>
    <t>• Planning and overseeing all aspects of special events at the protected area.
• For example open days, special activity days, formal openings and launches, entertainment events.
• Event design, budgeting, marketing, logistics, advertising, organisation and delivery.</t>
  </si>
  <si>
    <t>• Principles and practice of event planning and management.</t>
  </si>
  <si>
    <t>• Submit evidence of planning and organisation of a major event.
• Demonstrate supporting knowledge.</t>
  </si>
  <si>
    <t>• Evidence portfolio assessment.
• Accreditation of prior qualifications and experience.
• Event report.</t>
  </si>
  <si>
    <t>• Working with specialists to design and develop websites, social media pages, blogs etc. and to establish an online presence. See also TEC 2.
• Maintaining and updating online presence and interacting effectively.</t>
  </si>
  <si>
    <t>• Accreditation of prior qualifications and experience.
• Evidence portfolio assessment. 
• Feedback on online presence.
• Test of knowledge.</t>
  </si>
  <si>
    <t>• Organisational policies and procedures for field operations.
• Detailed knowledge of the terrain and waters of the protected area.
• Leadership of outdoor activities and practical tasks.</t>
  </si>
  <si>
    <t>Plan, lead and report on field excursions and activities.</t>
  </si>
  <si>
    <t>• Documented planning, organisation and leadership of stores and supplies.
• Demonstrate supporting knowledge.</t>
  </si>
  <si>
    <t>• Accreditation of prior qualifications and experience.
• Evidence portfolio assessment. 
• Field assessment by supervisor.
• Test of knowledge.</t>
  </si>
  <si>
    <t>• Good knowledge of the territory of the protected area.
• Relevant policies and operating procedures.</t>
  </si>
  <si>
    <t xml:space="preserve">Use map and compass/charts for orientation and navigation. </t>
  </si>
  <si>
    <t>• Impacts of environmental bad practice.
• Impact of unsafe practice.
•  Regulations and operating procedures of the PA.</t>
  </si>
  <si>
    <t>• Demonstrate use of correct procedures during field work.
• Demonstrate supporting knowledge.</t>
  </si>
  <si>
    <t>• Obtaining Red Cross, Red Crescent or equivalent basic first aid skills (adapted to the specific needs of the PA).
• Procedures for reporting accidents and dealing with casualties.
• Advanced first aid (where required).</t>
  </si>
  <si>
    <t>Complete basic landscaping, horticultural and silvicultural  tasks.</t>
  </si>
  <si>
    <t>• Demonstrate all required aspects of use of GPS.
• Demonstrate supporting knowledge.
• Completion of FLD 1.3.</t>
  </si>
  <si>
    <t>• Safely and correctly using machinery with engines or electric motors (e.g. brush cutters, mowers, chainsaws, power tools etc.).
• Following maintenance procedures.
• Using safety and protective equipment.</t>
  </si>
  <si>
    <t>• Demonstrate range of required skills in the field.
• Demonstrate supporting knowledge.</t>
  </si>
  <si>
    <t>• Organisational policies and procedures for information technology.
• Range of available technologies and their applicability to protected area work.</t>
  </si>
  <si>
    <t>• Basic IT awareness.</t>
  </si>
  <si>
    <t>Operate and maintain computers for basic offline functions (word processing, data entry,  file management).</t>
  </si>
  <si>
    <t>• Demonstrate effective person to person communication in three different contexts.
• Demonstrate supporting knowledge.</t>
  </si>
  <si>
    <t>• Conducting basis arithmetic calculations.
• Using calculators.</t>
  </si>
  <si>
    <t>• Accreditation of prior educational achievement.
• Completion of practical test/simulation
• Oral test of knowledge</t>
  </si>
  <si>
    <t>Demonstrate awareness of and sensitivity to cultural, ethnic, gender and ability issues.</t>
  </si>
  <si>
    <t>• National and international protected area policies and designations.
• Relevant global best practice and examples (e.g. through IUCN, Conventions, CBD Programme of Work on Protected Areas).</t>
  </si>
  <si>
    <t>Coordinate reviews of protected area policies, strategies and plans.</t>
  </si>
  <si>
    <t xml:space="preserve">• National policy and legislation regarding biodiversity and PAs.
• National plans affecting protected areas (e.g. Biodiversity Strategy and Action Plan).
• Relevant international conventions and agreements and their reporting requirements.
</t>
  </si>
  <si>
    <t>Coordinate processes for gazetting, categorising, establishing and modifying protected areas.</t>
  </si>
  <si>
    <t>• Leading the legal gazettement and establishment of protected areas according to national laws and regulations.
• Applying management categories according to national legislation and IUCN guidance.
• Leading the process for modifying protected areas according to national laws and regulations.</t>
  </si>
  <si>
    <t>Coordinate development and updating of national protected area policy and legislation.</t>
  </si>
  <si>
    <t>Coordinate processes for establishing and maintaining the status of internationally designated protected areas.</t>
  </si>
  <si>
    <t>Coordinate processes for establishing ecological networks and connectivity between protected areas.</t>
  </si>
  <si>
    <t>Coordinate processes for recognising and establishing indigenous peoples' and community conserved areas.</t>
  </si>
  <si>
    <t xml:space="preserve">• Relevant national legislation.
• Principles of ICCA definition.
• Community based governance and traditional management in the context of the region, sites and specific communities and indigenous peoples. 
• Threats, issues and opportunities associated with ICCAs.
</t>
  </si>
  <si>
    <t>Coordinate trans-boundary protected area and conservation initiatives.</t>
  </si>
  <si>
    <t xml:space="preserve">• Working with equivalent authorities in neighbouring countries/ territories:
    - to harmonise laws, regulations, boundaries and zones of neighbouring protected areas. 
    - to develop coordinated PA planning and management, sharing of information, collaborative activities.
</t>
  </si>
  <si>
    <t>Coordinate protected area system wide responses to climate change and associated impacts.</t>
  </si>
  <si>
    <t>• Developing and directing plans for responses at the site and system level to impacts of climate change.
• Developing and directing plans for addressing specific impacts on vulnerable species and ecosystems.
• Developing and directing plans for addressing specific impacts on PA communities and economies.
• Proposing amendments to the national system of protected areas in response to climate change.
• Mobilising international support to support climate change response (e.g. REDD +).</t>
  </si>
  <si>
    <t>Coordinate Strategic Environmental Assessments (SEAs) affecting protected areas.</t>
  </si>
  <si>
    <t>Coordinate measures for offsetting or securing compensation for damage to protected areas.</t>
  </si>
  <si>
    <t>• Organising economic valuations of the social, cultural and ecological services provided by a PA, ecosystem or landscape using standard techniques.
• Explaining and promoting the concept and uses of the ecosystem services approach to national and regional authorities.</t>
  </si>
  <si>
    <t>Coordinate initiatives to determine the value of the services provided by the ecosystems of protected areas.</t>
  </si>
  <si>
    <t>Coordinate integration of protected area policy and management with other sectors.</t>
  </si>
  <si>
    <t>• Engaging with other sectors whose activities affect or are affected by protected areas.
• Seeking solutions to conflicting interests and activities.
• Identifying opportunities for cooperation in pursuit of shared interests and synergies.
• Encouraging other sectors to modify their plans and activities to improve biodiversity conservation and protected area connectivity.</t>
  </si>
  <si>
    <t>•  Details of major relevant sectors (e.g. forestry, water resources, agriculture, rural development, land use planning).
• Relevant laws and regulations.</t>
  </si>
  <si>
    <t>• Main research needs for protected areas in the system.
• Differences between ‘pure’ and management oriented research.
• Details of relevant research institutions (nationally and internationally).</t>
  </si>
  <si>
    <t xml:space="preserve">• Major potential sources of funding and support.
• Procedures for preparing proposals.
• Procedures for developing budgets and financial plans (see also FRM 4).
</t>
  </si>
  <si>
    <t>Coordinate major proposals for support and funding for protected areas.</t>
  </si>
  <si>
    <t xml:space="preserve">• Identifying and mobilising sources of national support for establishing and maintaining protected areas (e.g. through national policy, direct budget allocations, coordination with other sectors).
• Identifying and mobilising sources of international support for establishing and maintaining protected areas (e.g. through multilateral and bilateral donors, NGOs etc.).
• Supporting protected area administrations to identify and develop projects. </t>
  </si>
  <si>
    <t>Coordinatete significantly to international initiatives for developing protected area policy and improving protected area planning and management.</t>
  </si>
  <si>
    <t xml:space="preserve">• Making a significant and recognised contribution internationally (e.g. through publication of specialist guidance, active membership of an IUCN specialist group, conference presentations, provision of high level training etc.).
</t>
  </si>
  <si>
    <t xml:space="preserve"> • International best practice regarding PA and biodiversity policy, legislation, planning and management.
• Main actors involved in developing international policy and best practice.</t>
  </si>
  <si>
    <t xml:space="preserve">• Developing medium to long-term management strategies, objectives and plans covering all aspects of protected area management, according to a recognised comprehensive format and using a rational, participatory process.
</t>
  </si>
  <si>
    <t>• Assessing and evaluating specific pressures and threats to the protected areas and biodiversity using a structured system.
• Identifying resulting impacts.</t>
  </si>
  <si>
    <t xml:space="preserve">• Rational identification of zones according to the functions and category of the PA and defined criteria for zonation.
• Developing specific regulations for each zone.
• Ensuring adequate identification, participation and consideration of stakeholders in the process.
• Defining detailed regulations associated with the zones.
</t>
  </si>
  <si>
    <t xml:space="preserve">• Identifying needs and opportunties for projects.
• Preparing proposals for donor or government assisted projects (targeted and time limited investments) using a prescribed format.
• Ensuring adequate identification and participation of stakeholders and implementation partners in the process.
</t>
  </si>
  <si>
    <t>• Main likely donors and required formats for proposals.
• Project identification and planning processes.
• Participatory approaches.</t>
  </si>
  <si>
    <t>Direct implementation of projects and plans.</t>
  </si>
  <si>
    <t>• Ensuring that management plans and/projects are implemented in a timely and efficient manner according to plans/contracts. 
• Preparing detailed plans for implementation.
• Monitoring and evaluating implementation against targets and objectives.
• Reporting on overall performance and impact.</t>
  </si>
  <si>
    <t xml:space="preserve">• Project management techniques and processess. 
• Relevant monitoring and reporting systems used by donors/projects.
• Principles of monitoring and use of various types of indicator.
</t>
  </si>
  <si>
    <t>Direct identification and implementation of measures to address the impacts of climate change.</t>
  </si>
  <si>
    <t>• Identifying the major threats and risks to the PA resulting from climate change (with respect to species, ecosystems, local communities and economies)
• Identifying options and preparing plans for avoidance, mitigation and adaptation.
• Putting in place means for monitoring climate change and its impacts and effectiveness of interventions.
• Putting in place means for implementing plans (securing funding, raising awareness, training staff and stakeholders etc.).</t>
  </si>
  <si>
    <t>Direct the planning, implementation and monitoring of major construction projects.</t>
  </si>
  <si>
    <t>• Laws and regulations for urbanisation and construction.
• Design and construction parameters, principles and practices.
• Official processes for tendering and awarding contracts.
• Main stages and actors in the design and construction process.
• EIA processes (see PPP 3.10).</t>
  </si>
  <si>
    <t>• Preparing plans for the location and specifications of physical infrastructure.
• Working with designers, architects and developers to ensure appropriate specifications for major structures and installations ( e.g. visitor centres, ranger stations, tourism facilities, roads, bridges, etc.).
• Ensuring that environmental, landscape and social impacts are minimised.
• Ensuring that infrastructure and construction projects by other parties in the protected area conform with agreements and regulations and are subject to required impact assessments.</t>
  </si>
  <si>
    <t xml:space="preserve">• Providing factual information to EIA processes and proposing measures for impact avoidance and mitigation. 
• Representing the interests of the protected area at hearings.
</t>
  </si>
  <si>
    <t xml:space="preserve">• National legislation and regulations and organisational policies regarding management and administration.
• Principles and practices of good governance and management.
• Relevant global best practice and examples (e.g. through IUCN, Conventions, CBD Programme of Work on Protected Areas).
</t>
  </si>
  <si>
    <t xml:space="preserve">• Defining targets and objectives for strengthening the overall system of management and administration for a system of PAs in line with national legislation and international good practice. 
• Developing and introducing norms and standards, standard operating procedures, technical guidance to ensure effective PA management (for example: administration, human resource management, health, safety and security, management planning etc.).
• Assessing the performance and effectiveness of PA administrations and supporting PA Directors to implement required measures for improvement.
 • Supporting PA Directors in implementing required measures.
</t>
  </si>
  <si>
    <t xml:space="preserve">• Institutional analysis techniques (e.g. vision and mission, situation analysis, stakeholder analysis, SWOT analysis, identification of institutional objectives and priorities).
• National legislation and institutional norms and standards for management and administration.
• Best practice for management and administration of organisations.
</t>
  </si>
  <si>
    <t>Establish system wide standards and practices for effective and efficient management and administration of protected areas.</t>
  </si>
  <si>
    <t>• Ensuring that appropriate systems and processes for good governance are instituted across the PA system.                                                                                                                                                                                                                                                           • Ensuring that stakeholders are officially enabled to participate in planning and decision making, using a range of appropriate techniques for consultation and collaborative management.
  -in individual protected areas in the system.
  -at the national level.</t>
  </si>
  <si>
    <t xml:space="preserve">• National and international legislation, agreements and regulations regarding public participation and transparency.
•  Principles and practices of participation.
•  Principles and practices of good governance.
•  IUCN governance categories.
</t>
  </si>
  <si>
    <t>Build organisational capacity of protected area authorities for management and governance of the protected area system.</t>
  </si>
  <si>
    <t xml:space="preserve">• Principles and practices of organisational capacity development.
• National policies and practices for administering and resourcing PAs.
• Options for securing resources and improving capacity.
</t>
  </si>
  <si>
    <t xml:space="preserve">• Ensuring that the central authority has the personnel, resources and technical capacity to fulfil its functions. (e.g. providing oversight and monitoring of the PA system, providing up to date guidance and support for directors and personnel, managing information related to the planning and management of the system, developing policies and legislation).
• Identifying organisational capacity needs of protected areas within the system. 
• Developing norms and standards for adequate organisational capacity of protected areas.
• Identifying sources of support and lobbying for improvements. 
See also HRM 4 and FRM 4.
</t>
  </si>
  <si>
    <t>Identify and evaluate risks to protected area institutions and introduce risk management and contingency planning measures.</t>
  </si>
  <si>
    <t>• Ensuring that the main risks to the effective management of the PA system and individual PAs have been identified, and that strategies and plans are in place to address these. 
• Risks may include financial uncertainties, administrative failures, project failures, legal liabilities, accidents etc.
• Ensuring rapid response to major administrative failures.</t>
  </si>
  <si>
    <t>• Potential risks and impacts to effective management and administration
• Contingency planning procedures.</t>
  </si>
  <si>
    <t>Promote the adoption of new approaches, tools and techniques for managing protected areas across the system.</t>
  </si>
  <si>
    <t>Promote the adoption of new technologies for managing protected areas across the system.</t>
  </si>
  <si>
    <t>Monitor and review performance and effectiveness of protected areas across the system.</t>
  </si>
  <si>
    <t>• Directing the collation and analysis of reports from PA Administrations. 
• Making use of standard monitoring and reporting systems (e.g. Management Effectiveness Tracking Tool). 
• Disseminating statistics, analyses and conclusions.
• Identifying and disseminating lessons learned and recommendations.</t>
  </si>
  <si>
    <t xml:space="preserve">• Legislation and organisational policy and procedures for management and administration.
• Principles and practices of organisational capacity development.
• Principles and practices of good governance, participation and partnership building.
</t>
  </si>
  <si>
    <t>Build organisational capacity of a protected area administration for management and governance.</t>
  </si>
  <si>
    <t xml:space="preserve">• Working effectively towards clearly identified and justified targets for improving organisational capacity (governance, management structure and style, strategies and plans, human resources, processes and systems, facilities, resources).
• Identifying and securing support to improve organisational capacity.
• Monitoring the performance of the organisation.
• See also FRM 3, HRM 3.
</t>
  </si>
  <si>
    <t>• Principles of organisational capacity development
• National policies and practices for administering and resourcing PAs.
• Details of the PA management plan, staffing plan, business plan.
• Options for securing resources and improving capacity.</t>
  </si>
  <si>
    <t>Establish regular and systematic planning and monitoring of management activities.</t>
  </si>
  <si>
    <t>• Preparation of periodic (e.g. annual) work plans for implementation of strategies, plans and projects.
• Rational allocation of resources for implementation of work plans.
• Monitoring of completion of plans.</t>
  </si>
  <si>
    <t>• Adopting of an 'outward looking' approach to management. 
• Identifying partners among other PAs, authorities and agencies, community and civil society organisations and private sector organisations. 
• Maintaining networks and developing appropriate cooperation. 
• Negotiating local agreements to support management of the protected area (e.g. with businesses, local landowners, users, occupiers, managers, local communities, local authorities, NGOs etc.).</t>
  </si>
  <si>
    <t>Ensure establishment and implementation of participation and good governance.</t>
  </si>
  <si>
    <t>• Creating (in consultation with PA stakeholders, including local communities) appropriate structures and processes that establish and formalise their rights to participate in management. 
• Establishing mechanisms for PA communities to participate in decision making and assessment of management of the PA and to address concerns and conflicts. 
• Establishing mechanisms for PA personnel to participate in planning, decision making and evaluation processes.
• Ensuring transparency in planning, decision making and evaluation processes.
• Introduction of agreed forms of co-management, devolved management, establishment of buffer zones, community-conserved zones etc.</t>
  </si>
  <si>
    <t>• Maintaining and monitoring the work place health, safety and security of all personnel under the responsibility of the PA Administration. 
• Maintaining and monitoring the health, safety and security of visitors, users and PA communities. 
• Ensuring that infrastructure and equipment are safe and that safety equipment and measures are in place.
• Introducing contingency plans for emergencies and disasters.
• Ensuring that appropriate forms of insurance are in place.
See also HRM 3.</t>
  </si>
  <si>
    <t xml:space="preserve">• Capturing, developing, sharing, and effectively using information and knowledge acquired by the institution, its personnel and stakeholders.
• Maintaining updated, organised, secure and backed up information records.
• Enabling sharing and use of knowledge.
• Making use of knowledge in planning, decision making and adaptive management.
</t>
  </si>
  <si>
    <t xml:space="preserve">• Principles and practice of knowledge and data management.
• Information security protocols.
• Legal requirements for data management, access and use.
• Systems for information storage and retrieval.
</t>
  </si>
  <si>
    <t>• Acquiring a recognised assured quality standard. (E.g. ISO 9000 (Quality Management), ISO 14000 (Environmental Management), ISO 24000 (Social Responsibility), IUCN Green List).</t>
  </si>
  <si>
    <t>Establish system wide mechanisms for participation and good governance.</t>
  </si>
  <si>
    <t>Enable protected area system-wide availability of a protected areas work force that is sufficient in number, competent, adequately resourced and supported.</t>
  </si>
  <si>
    <t>Institute system-wide human resource management policies and procedures.</t>
  </si>
  <si>
    <t xml:space="preserve">• Introducing comprehensive, system wide human resource management policies and procedures.
• Establishing norms for: numbers of personnel and organisational structures; standard job descriptions; required competences; transparent and merit based procedures for recruitment and advancement of personnel; training and professional development requirements; accident insurance; promoting equality of opportunity, diversity and inclusion across the PA system.
</t>
  </si>
  <si>
    <t xml:space="preserve">• Ensuring that capacity needs are identified and appropriate programmes of capacity development are made available to all personnel.
• Establishing organisational norms, budgets and programmes for capacity development.
• Introducing measures and opportunities for capacity development in the work place (e.g. coaching, mentoring, knowledge sharing, self-directed learning, access to e-learning).
• Working with universities, colleges and other providers to 
    - ensure that training and education programmes competences required for  protected area management.
    - ensure that that learning opportunities are available to employed staff (e.g. through modular programmes, e-learning, credit accumulation).
</t>
  </si>
  <si>
    <t>• Capacity needs of PA personnel and needs assessment techniques.
• Methods for building individual capacity.
• Availability of capacity development opportunities.
• Main providers of capacity development and training.</t>
  </si>
  <si>
    <t>• International examples and best practice in human resource management and capacity development.</t>
  </si>
  <si>
    <t xml:space="preserve">• Developing organisational structures and assigning personnel to positions in the structure. 
• Identifying competences required for all positions.
• Preparing descriptions and performance requirements for all positions.
</t>
  </si>
  <si>
    <t xml:space="preserve">• Norms for organisational structures, job descriptions etc.
• Options of personnel organisation and institutional structures (e.g. vertical or horizontal structures).
• Competence based approaches to human resource planning and management.
</t>
  </si>
  <si>
    <t>Oversee and ensure adoption of comprehensive personnel procedures within a protected area administration.</t>
  </si>
  <si>
    <t>• Health and safety legislation. 
• Risk assessment and health and safety audit and planning procedures.
• Security audit techniques.
• Main risks and hazards affecting PA personnel.</t>
  </si>
  <si>
    <t xml:space="preserve">• Conducting structured assessments of capacity development needs.
• Recommending programmes of capacity development according to needs analysis, competences needs and requirements/capacities of target groups.
</t>
  </si>
  <si>
    <t>Institute capacity development programmes for protected area personnel, stakeholders and partners.</t>
  </si>
  <si>
    <t>Lead and support teams and individuals conducting protected area work.</t>
  </si>
  <si>
    <t xml:space="preserve">• Providing access to relevant learning and training and learning opportunities for all personnel. Opportunities should include:
 - Formal learning leading to recognised qualifications.
 - Short term training.
 - Competence based learning.
• Informal learning in the work place (e.g. coaching, mentoring, knowledge and skills sharing).
• Collection and evaluation of results and impacts of capacity development..
</t>
  </si>
  <si>
    <t xml:space="preserve">• Developing detailed work plans for teams and individuals.
• Identifying personnel and resources required to implement work plans.
• Monitoring and guiding performance of staff and checking results. 
• Providing feedback of teams and individuals.
• Providing reports to senior staff.
</t>
  </si>
  <si>
    <t>• Personnel procedures of the PA.
• The goals and objectives and required outputs of the management plan and work plans of the protected area.
• Structured approaches to work planning.</t>
  </si>
  <si>
    <t>• Providing detailed instructions and direction to individuals and teams.
• Ensuring observance of personnel procedures.
• Ensuring health, safety and welfare of personnel.
• Ensuring effective and efficient completion of assigned tasks. 
• Providing feedback on performance and guidance on improvement.</t>
  </si>
  <si>
    <t xml:space="preserve">• Preparing training and learning plans according to identified needs.
• Designing and short training courses, sessions/events involving both theoretical and practical elements.
• Organising training/learning programmes, engaging trainers, coordinating with training organisations etc. 
</t>
  </si>
  <si>
    <t>HRM 2.5</t>
  </si>
  <si>
    <t>Maintain personnel and activity records.</t>
  </si>
  <si>
    <t>• Collating and storing time sheets, attendance records and activity records.
• Keeping updated records of individual personnel employed by the organisation (full time, part time, contract staff, consultants, volunteers).
• Records may include individuals’ employment history, accomplishments, goals, feedback, disciplinary action (if any), capacity development, recognition and promotions.
• Ensuring that records are secure and comply with data protection legislation.</t>
  </si>
  <si>
    <t>• Personnel file procedures and systems of the organisation.
• Data protection and security legislation and requirements.</t>
  </si>
  <si>
    <t>Ensuring that protected areas are adequately financed and resourced, and that resources are effectively and efficiently deployed and used.</t>
  </si>
  <si>
    <t>• National budgeting and fiscal policies and procedures.
• Principles and practices of business planning and financial management.
• Benefits and services provided by protected areas.
• Relevant global best practice and examples (e.g. through IUCN, Conventions, CBD Programme of Work on Protected Areas).</t>
  </si>
  <si>
    <t>Enable availability of adequate physical and financial resources across a protected area system, and ensure their effective and efficient use.</t>
  </si>
  <si>
    <t>Coordinate mobilisation of funding for protected areas.</t>
  </si>
  <si>
    <t>• Preparing financial analyses, long term financial plans and financial forecasts for the management and expansion of the PA system.
• Preparing annual budgets based on rational analysis of management requirements.
• Identifying funding gaps and shortfalls.
• Securing adequate/improved central funding for protected areas.
• Identifying and mobilising potential sources of external funding and support (e.g. from donors, projects, partnerships etc.). See also PPP 4.
• Developing new approaches to sustainable PA financing (e.g. tourism charges for entrance and services, fees for resource use, payments for ecosystem services, appeals and campaigns etc.).</t>
  </si>
  <si>
    <t>• Legislation, regulations and norms regarding financial planning and management.
• National policy for budgeting and financing PAs.
• Opportunities for donor support for PAs.
• Options for payments for ecosystem services from PAs.
• Range of possible self-funding methods for PAs.</t>
  </si>
  <si>
    <t>Coordinate mobilisation of physical resources for protected areas.</t>
  </si>
  <si>
    <t>• Identifying material needs of protected areas across the system (infrastructure, equipment, consumables etc.).
• Ensuring that protected areas are adequately resourced according to their needs.
• Ensuring that resources are inventoried, monitored and maintained.
• Preparing and presenting justified arguments for investment in the PA system.
• Identifying innovative ways to secure adequate resources (e.g. sponsorship, resource sharing, recycling and reusing etc.).</t>
  </si>
  <si>
    <t>• Legislation, regulations and norms regarding procurement, management and maintenance of physical resources.
• Opportunities for improving efficiency of use of resources.
• Options for sponsorship and donation of physical resources.</t>
  </si>
  <si>
    <t>Institute system-wide policies, procedures and norms for financial and resource management.</t>
  </si>
  <si>
    <t xml:space="preserve">• Introducing comprehensive system wide financial policies and procedures.
• Establishing standards for adequate and balanced financing of protected areas.
• Establishing norms for budgeting, financial planning, management and reporting across the PA system.
• Establishing norms for physical resource procurement, management, maintenance and reporting across the PA system.
• Introducing measures to prevent and detect financial mismanagement and impropriety.
</t>
  </si>
  <si>
    <t>• National legislation for financial management and taxation.
• Institutional norms and standards for budgeting, financial management and reporting.
• Institutional norms and standards for procurement, inventory, maintenance and replacement of physical assets.</t>
  </si>
  <si>
    <t>• International examples and best practice in PA financing and resourcing.</t>
  </si>
  <si>
    <t>FINANCIAL AND OPERATIONAL RESOURCES MANAGEMENT.
LEVEL 3</t>
  </si>
  <si>
    <t>Ensure compliance with legislation and required procedures for financial management and use and allocation of resources.</t>
  </si>
  <si>
    <t>• Introducing adequate procedures for financial management and management of material assets.
• Ensuring correct accounting and preventing/addressing all forms of mismanagement or misuse.
• Ensuring correct management and documentation of material assets (equipment and infrastructure).
• Ensuring compliance with tax regulations, and managing and reporting income. 
• Meeting all requirements for reporting, for audit/inspection and for maintenance of inventory records.</t>
  </si>
  <si>
    <t>Prepare annual budgets, financing and resourcing plans.</t>
  </si>
  <si>
    <t>Direct preparation of financial reports and information required for audits.</t>
  </si>
  <si>
    <t>• Legislation, regulations and procedures regarding financial reporting and auditing.</t>
  </si>
  <si>
    <t>Identify and secure funding for protected area management.</t>
  </si>
  <si>
    <t>• Presenting and justifying and defendingjustified annual budget requests to parent organisations and funding agencies.
• Identifying and mobilising new sources of funding for the PA (e.g. through projects, locally generated income).
• Preparing project budgets according to donor requirements.
• See also PPP 3.</t>
  </si>
  <si>
    <t>Identify and secure physical resources required for protected area management.</t>
  </si>
  <si>
    <t>• Legislation, regulations and norms regarding resourcing of protected areas.
• Sources of support for acquisition of resources.
• Procurement procedures of supporting organisations and donors.</t>
  </si>
  <si>
    <t xml:space="preserve">• Preparing resource needs assessments based on obligations and needs of the PA.
• Identifying requirements for physical infrastructure, materials and equipment, fixed costs and consumables.
• Identifying where and how to secure the required resources (e.g. through government, external grants, resource sharing etc.). 
• Overseeing procedures for procurement of goods and services. </t>
  </si>
  <si>
    <t>Manage, monitor and account for the use of financial and other resources required for managing a protected area.</t>
  </si>
  <si>
    <t>Keep books, accounts and inventory records.</t>
  </si>
  <si>
    <t>• Producing reports and forecasts on income and expenditure.
• Producing reports on income and tax liability.
• Preparing required financial reports and reports on assets and inventory.
• Completing all requirements for preparation for audit and inspection.</t>
  </si>
  <si>
    <t>• Accounting legislation and practices.
• Accounting system of the organisation.
• Tax regulations applying to the protected area.
• Audit and inspection requirements and procedures.</t>
  </si>
  <si>
    <t>Identify costs and material requirements for work activities.</t>
  </si>
  <si>
    <t>• Accurately Ecalculating/estimating the resource requirements for implementing projects and operational plans.
• Preparing basic operational budgets and procurement plans..
• Maintaining accurate records and documentation.</t>
  </si>
  <si>
    <t>Manage vehicles and their use.</t>
  </si>
  <si>
    <t>• Ensuring appropriate use and maintenance of vehicle fleets (land or water transport).
• Ensuring adequate insurance is in place.
• Ensuring drivers/users are suitably qualified and trained. 
• Preventing misuse of vehicles. 
• Ensuring log books and fuel purchases are correctly documented.
• Dealing with accidents and breakdowns.
• Identifying purchasing, replacement and maintenance needs.</t>
  </si>
  <si>
    <t>Competence Statement. The individual should be able to:</t>
  </si>
  <si>
    <t>Competence Statement. 
The individual should be able to:</t>
  </si>
  <si>
    <t>Establishing and implementing procedures for information management, documentation and reporting.</t>
  </si>
  <si>
    <t>Enable establishment of comprehensive systems for administrative monitoring, reporting and documentation across the protected area system.</t>
  </si>
  <si>
    <t>• National and international requirements for monitoring, documentation and reporting on biodiversity and protected areas.
• Interpersonal and communication skills.
• Principles and practices of information and knowledge management.</t>
  </si>
  <si>
    <t>ADR 4.3</t>
  </si>
  <si>
    <t>• Making a significant and recognised contribution internationally to collecting and collating information about protected areas (e.g. through publication of specialist guidance, active membership of an IUCN specialist group, conference presentations, provision of high level training etc.).</t>
  </si>
  <si>
    <t>Contribute significantly to international initiatives for protected area monitoring and documentation.</t>
  </si>
  <si>
    <t>Competence Statement.
The individual should be able to:</t>
  </si>
  <si>
    <t>Compile and prepare formal reports on protected area and biodiversity conservation activities.</t>
  </si>
  <si>
    <t>Ensure documentation of meetings, consultations and negotiations.</t>
  </si>
  <si>
    <t>• Ensuring correct documentation of meetings, agreements and decisions (through minutes, back to office reports, information files etc.).</t>
  </si>
  <si>
    <t xml:space="preserve">• Meeting protocols
• Communication and meeting management techniques.
• Systems for document storage and retrieval.
</t>
  </si>
  <si>
    <t>Ensure that full activity records and documentation are maintained and secured.</t>
  </si>
  <si>
    <t>• Ensuring that all sections of the PA maintain a system (electronic and/or paper based) for recording, storage and retrieval of information, data, activities, maps, images etc.
• Establishing a full management information system for the PA.
• Ensuring that IT systems are in place and functioning.
• Ensuring that records are accessible.
• Ensuring that systems for information security and back up are in place.
• Meeting data protection and security obligations.</t>
  </si>
  <si>
    <t>• Information management approaches and methods
• Options for security and back up.
• Legal requirements for data protection and security.
• Uses of and requirements for information technology (computers, peripherals, networks etc.).</t>
  </si>
  <si>
    <t>Implement measures for comprehensive monitoring and reporting on organisational performance.</t>
  </si>
  <si>
    <t>• Structure and content of scientific and technical reports.
• Techniques for clear writing and presentation of information.
• Analytical techniques.</t>
  </si>
  <si>
    <t>• Collating and preparing detailed, structured periodic reports of protected area activities, using prescribed structures and formats if needed.
• For example: quarterly reports from a section or work team, reports to project donors, management plan implementation reports etc.</t>
  </si>
  <si>
    <t xml:space="preserve">• Protocols and procedures for meetings.
• Minute taking and documentation of meetings.
• Good communication skills.
</t>
  </si>
  <si>
    <t>Ensure and maintain accurate and secure documentation of data, activities and events.</t>
  </si>
  <si>
    <t>• Ensuring that accurate, retrievable records are kept of work activities, projects, research, administrative procedures, meetings etc. (digital and/or hard copy records).
• Ensuring that documentation is secure and backed up.
• Using electronic record keeping systems if required.
• Submitting documentation to central archives and management information systems.</t>
  </si>
  <si>
    <t>• Information management systems.
• Use of information storage, data bases, management information systems used by the PA.
• Computer and database use (See TEC 2).
• Legal requirements for data protection and security.</t>
  </si>
  <si>
    <t>Keep basic records activities as required by the organisation.</t>
  </si>
  <si>
    <t>• Completing written reports (using prescribed formats).
• Completing forms.
• Maintaining records of activity (e.g. through ranger notebooks).
• Using basic electronic record keeping systems (if required).</t>
  </si>
  <si>
    <t>• Familiarity with forms and documents used by the PA.</t>
  </si>
  <si>
    <t xml:space="preserve">• Participating effectively  in high level meetings and conferences.
• Participating in high level negotiations.
• Networking and establishing contacts.
• Ensuring high standards of professionalism, preparation, presentation and observance of protocols </t>
  </si>
  <si>
    <t>• Enabling regular networking, communication and information sharing with other major stakeholders for the PA system.
• For example: other ministries and agencies, local government, other sectors (forestry, agriculture, fisheries etc.), transboundary protected area partners, national NGOs and citizens'' organisations, representatives of indigenous groups etc.
• Building partnerships and collaborative initiatives.</t>
  </si>
  <si>
    <t xml:space="preserve">• International examples and best practice in communication and participation in PAs
• Options and best practice example </t>
  </si>
  <si>
    <t>Maintain effective communications by and within a protected area organisation.</t>
  </si>
  <si>
    <t xml:space="preserve">• Demonstrating effective use of a range of communication techniques in management and direction of a protected area organisation.
• Making appropriate use of a range of tools and aids to support good communication. 
• Establishing a 'culture' within the organisation, that promotes good communication, transparency and responsiveness.
• Recognising the diversity of individuals and needs in the organisation and adapting communication approaches accordingly. </t>
  </si>
  <si>
    <t xml:space="preserve">• Demonstrating a range of essential skills for effective formal and informal communication with colleagues, subordinates, stakeholders and partners.
• Using a range of methods (e.g. E.g. face to face, listening, questioning, instructing, providing feedback).
• Using and understanding non-verbal communication.
</t>
  </si>
  <si>
    <t xml:space="preserve">• Demonstrating a range of skills for effective written communication for various audiences and purposes, using appropriate language and styles for formal reporting, scientific writing, letters and emails.
• Writing for non-expert audiences.
</t>
  </si>
  <si>
    <t>• Interpersonal skills.
• Mentoring and coaching skills and techniques.
• Relevant technical expertise</t>
  </si>
  <si>
    <t>Identify and address interpersonal conflicts.</t>
  </si>
  <si>
    <t>Communicate effectively with co-workers, stakeholders and visitors.</t>
  </si>
  <si>
    <t xml:space="preserve">• Benefits of good communication.
• Literacy (speaking, reading and writing).
</t>
  </si>
  <si>
    <t>• Maintaining effective two-way communication with co-workers and supervisors.
• Providing clear information, instruction, explanations verbally and in writing.
• Listening, understanding and assimilating information (listening and reading).</t>
  </si>
  <si>
    <t xml:space="preserve">• Basic communication techniques and their uses, advantages and disadvantages.
</t>
  </si>
  <si>
    <t xml:space="preserve">• Instructing and training co-workers how to do required tasks.
• Providing feedback and support to help colleagues learn and improve their skills.
</t>
  </si>
  <si>
    <t>Use effective communication techniques to avoid and prevent interpersonal conflict.</t>
  </si>
  <si>
    <t>• Using a range of basic techniques to maintain good relations, avoid conflict, reduce tension, resolve arguments and prevent escalation of disputes.
• Adapting approaches used to different contexts and actors.</t>
  </si>
  <si>
    <t xml:space="preserve">• A range of simple techniques for de-escalating arguments and verbal conflicts and for presenting and defending unpopular positions and arguments.
• Suitability of techniques to different situations and actors.
</t>
  </si>
  <si>
    <t>Competence Statement.The individual should be able to:</t>
  </si>
  <si>
    <t>Coordinate processes for designing and establishing protected area systems.</t>
  </si>
  <si>
    <t xml:space="preserve">• Leading the legal establishment of internationally designated areas (e.g. UNESCO World Heritage Sites, Biosphere Reserves, Ramsar Sites).
• Leading the process for identifying and designating internationally acknowledged conservation areas (e.g. Important Bird Areas).
• Preparing full proposals using required processes, leading to successful designation.
• Conducting activities to monitor and maintain the status of internationally designated and acknowledged areas.
</t>
  </si>
  <si>
    <t>• National legislation and regulations for PA proposal and legal designation.
• Requirements and proposal processes for internationally designated sites.
• Requirements for internationally acknowledged areas.
• Reporting and monitoring requirements.</t>
  </si>
  <si>
    <t xml:space="preserve">• Developing and directing plans for the establishment of ecological networks, corridors, buffer zones, landscape linkages and other areas that complement protected area systems and improve connectivity.
• Developing plans for multifunctional landscape/ecosystem scale conservation (e.g. watershed management plans, eco regional plans, ecological networks etc.).
• Working with other sectors to establish required connectivity between PAs.
• Developing national and regional ecological network plans.
</t>
  </si>
  <si>
    <t>• Relevant national legislation and international best practice.
• Principles and practices of ecological network design and functions.
• Principles and practices for watershed management.
• International best practice regarding connectivity and ecological networks.</t>
  </si>
  <si>
    <t>• Seeking formal recognition of the principles of indigenous peoples' and community conserved areas (ICCAs).
• Working with local and indigenous peoples to identify and secure recognition of (ICCAs).</t>
  </si>
  <si>
    <t xml:space="preserve">• Reviewing existing policies and legislation.
• Identifying national priorities for biodiversity conservation.
• Providing guidance and inputs to development of policy and legislation for improving protection and management of biodiversity.
</t>
  </si>
  <si>
    <t>Coordinate development of national programmes for biodiversity related research, survey and monitoring.</t>
  </si>
  <si>
    <t xml:space="preserve">• Identifying information gaps and research priorities for the PA system.
• Developing partnerships with research institutions.
• Directing development of national/regional research and monitoring programmes.
• Contributing to analysis and publication of research results.
• Disseminating results of research to support management of protected areas.
</t>
  </si>
  <si>
    <t>• National conservation policy and legislation.
• Research and monitoring approaches and methodologies.
• Details of major research institutions.</t>
  </si>
  <si>
    <t>Coordinate national strategies, plans and activities for species conservation and recovery.</t>
  </si>
  <si>
    <t>• Identifying species of conservation importance nationally and within the protected area network.
• Developing strategies and plans for the conservation and/or recovery of threatened species on national/international/regional scales (in situ/ ex situ).
• Ensuring that protected areas contribute to implementation of the plans.
• Monitoring implementation of plans.</t>
  </si>
  <si>
    <t>• National conservation policy and legislation.
• Relevant red lists.
• National/international best practice and sources of information.</t>
  </si>
  <si>
    <t>• Developing strategies and plans to address the threat from alien invasive species (AIS).
• Ensuring that protected areas contribute to implementation of the plans.
• Monitoring implementation of plans.</t>
  </si>
  <si>
    <t>• Major threats from AIS to biodiversity and PAs.
• Methods for dealing with AIS (e.g. biosecurity measures, prevention, mitigation, eradication).
• National/international best practice and sources of information.</t>
  </si>
  <si>
    <t>Coordinate development of national plans and activities for ecosystem/habitat conservation, restoration and rehabilitation.</t>
  </si>
  <si>
    <t xml:space="preserve">• Identifying ecosystems, habitats and landscapes of conservation importance.
• Developing plans for the conservation, rehabilitation/restoration or creation of important habitats and ecosystems.
• Setting targets for habitat and ecosystem conservation.
• Ensuring that protected areas contribute to implementation of the plans.
• Monitoring implementation of plans.
</t>
  </si>
  <si>
    <t xml:space="preserve">• •National conservation policy and legislation.
• Major habitats and ecosystems and their status.
• National/international best practice.
</t>
  </si>
  <si>
    <t>• Developing policies and plans for resource use in protected areas, including:
- Local collection (e.g. NTFPs).
- Traditional management (e.g. grazing).
- Commercial use (e.g. forestry, fish harvesting).
• Working at the national level to develop use limits and agreements.
• Ensuring that protected areas contribute to implementation of the plans.
• Monitoring implementation of plans.</t>
  </si>
  <si>
    <t>• Purpose and main elements of the relevant international agreements, conventions, initiatives etc.</t>
  </si>
  <si>
    <t>Direct the development and implementation of programmes that address conservation targets and priorities.</t>
  </si>
  <si>
    <t>• Leading the development and implementation of programme of management oriented survey, research and monitoring for the PA. The programme should:
 - Focus on prioritised biodiversity assets.
  - Be management oriented . 
  - Make use of accepted best practice and appropriate techniques.</t>
  </si>
  <si>
    <t>• Identifying species of conservation importance in the protected area.
• Leading the development and implementation of appropriate measures for in situ conservation of species of conservation importance.
• Monitoring and reporting on the results of management measures and status of focal species.
• Programmes and objectives may vary greatly according to local conditions and needs, but must be clearly justified and make use of accepted best practice.
• Incorporating the measures into the overall management strategy/plan for the protected area.</t>
  </si>
  <si>
    <t xml:space="preserve">• Ecology and conservation requirements of key species and the threats they face.
• Range of options and best practices for conservation measures (e.g. physical protection, population management, habitat enhancement, removal of threats).
• Details of national or international species action plans. </t>
  </si>
  <si>
    <t>• Identifying ecosystems, habitats and landscapes of conservation importance in the protected area.
• Leading the development and implementation of measures for conservation of important habitats and ecosystems.
• Monitoring and reporting on the results of management measures and status of focal habitats and ecosystems.
• Programmes and objectives may vary greatly according to local conditions and needs, but must be clearly justified and make use of accepted best practice.
• Incorporating the measures into the overall management strategy/plan for the protected area.</t>
  </si>
  <si>
    <t xml:space="preserve">• Detailed knowledge of the ecology and conservation requirements of key ecosystems.
• Range of options and best practices for conservation measures (e.g. physical protection, recovery and rehabilitation, restoration, creation, removal of threats).
• Details of national or international species ecosystem action plans. </t>
  </si>
  <si>
    <t>• Identifying the threats (current and potential) posed by AIS to the PA.
• Leading the development and implementation of measures for addressing the threats and impacts arising from alien invasive species to the protected area.
• Identifying the main measures required to prevent/reduce impact.
• Monitoring and reporting on the results of management measures.
• Measures used may vary according to local conditions and need, but must be clearly justified and make use of accepted best practice.
• Incorporating the measures into the overall management strategy/plan for the protected area.</t>
  </si>
  <si>
    <t xml:space="preserve">• Main threats (actual and potential) posed by AIS.
• Range of options and best practices for addressing threats from AIS.
• Details of national or international species action plans. </t>
  </si>
  <si>
    <t>• Identifying resources suitable for sustainable use.
• Leading the development and implementation of programmes for sustainable use, in collaboration with harvesters/users. 
• Agreeing parameters for use and developing regulations (e.g. harvesting techniques and periods, quotas, means of monitoring and assessing impact).
• Specifying different approaches for subsistence, local and commercial harvesting.
• Monitoring and reporting on the results and impacts of harvesting.
• Incorporating the measures into the overall management strategy/plan for the protected area.</t>
  </si>
  <si>
    <t>• Range of products, uses and harvesting techniques (e.g. timber, fuel wood, non-timber products, fish, game etc.).
• Details of groups involved in harvesting.
• Principles of sustainable harvesting.
• Laws and regulations affecting resource harvesting.</t>
  </si>
  <si>
    <t xml:space="preserve">• Working with those affected to develop practical and sustainable solutions to problems such as crop raiding, livestock predation, animal pests, dangerous animals.
• Monitoring and reporting on the results and impacts of management measures.
• Incorporating the measures into the overall management strategy/plan for the protected area.
</t>
  </si>
  <si>
    <t>• Relevant legislation.
• Main conflicts and issues affecting PAs.
• Ecology of problem species.
• Range of solutions to conflicts and their applicability (e.g. culling, trapping, physical barriers, deterrence measures, changes in land use practice and human behaviour, compensation schemes).
• Wildlife monitoring techniques.</t>
  </si>
  <si>
    <t xml:space="preserve">Direct the management of specimens and collections. </t>
  </si>
  <si>
    <t xml:space="preserve">• Developing/applying procedures and protocols to ensure that collection of biological material is conducted legally and ethically and respects the rights of legal and traditional custodians.
• Ensuring that specimens and collections are correctly curated.
• Ensuring that collection, storage and movement of specimens complies with national law and international agreements.
</t>
  </si>
  <si>
    <r>
      <t xml:space="preserve">Direct </t>
    </r>
    <r>
      <rPr>
        <b/>
        <i/>
        <sz val="14"/>
        <color theme="1"/>
        <rFont val="Calibri"/>
        <family val="2"/>
        <scheme val="minor"/>
      </rPr>
      <t>ex-situ</t>
    </r>
    <r>
      <rPr>
        <b/>
        <sz val="14"/>
        <color theme="1"/>
        <rFont val="Calibri"/>
        <family val="2"/>
        <scheme val="minor"/>
      </rPr>
      <t xml:space="preserve"> animal conservation programmes.</t>
    </r>
  </si>
  <si>
    <t>• Leading the development and implementation of programmes for ex situ conservation of species making use of recognised best practice and guidance.
• Including capture, transportation, welfare, husbandry, planned breeding programmes and veterinary care.
• Facilities may include rescue centres, breeding centres, conservation zoos associated with PAs.</t>
  </si>
  <si>
    <t>• Principles, practices and legal and ethical requirements for animal control, capture and husbandry in captivity.
• Principles and practices of conservation breeding.</t>
  </si>
  <si>
    <t>Direct ex-situ plant conservation projects.</t>
  </si>
  <si>
    <t>• Leading the development and implementation of programmes for ex situ plant conservation, making use of recognised best practice and guidance.
• Including collection and storage of plant materials, cultivation and propagation, 
• Facilities may include gene banks, collections, arboretums, cultivation and breeding plots.</t>
  </si>
  <si>
    <t>• Principles and practice of horticulture and plant care.</t>
  </si>
  <si>
    <t>• Leading the development and implementation of programmes for major habitat and ecosystem restoration, rehabilitation or creation.
• Including (as required) physical landscaping, soil stabilisation, establishment and care of vegetation, reintroduction of plant species, hydrological engineering etc.</t>
  </si>
  <si>
    <t>• Principles and practice of landscape engineering.
• Principles and practice of horticulture, plant establishment and care.
• Principles and practice of hydrological engineering. 
• Principles and practice of species reintroductions (based on recommendations of the IUCN Reintroduction Specialist Group).</t>
  </si>
  <si>
    <t xml:space="preserve">• Recognising and describing the main ecosystems of the protected area.
• Knowing and identifying the main species of conservation importance of the protected area; knowing their status, their habitat requirements and the conditions they require for survival. 
• Knowing the threats faced by species of conservation importance and the impacts of those threats.
</t>
  </si>
  <si>
    <t>• Significant species and ecosystems of the PA.
• Available identification aids and sources of information and knowledge.
• Use of field guides, keys or specimens to identify species.
• Fieldwork skills (see FLD).</t>
  </si>
  <si>
    <t>• Organising and conducting field surveys and monitoring assessments of species, habitats, and ecosystems.
• Identifying survey/monitoring purpose, targets and methods.
• Identifying and mobilising personnel, equipment, and logistics.
• Conducting survey/monitoring activities using suitable methods..
• Collection of specimens in line with laws and best practice guidance.
• Collating, analysing and presenting results.
• Making practical recommendations for improving management practice.</t>
  </si>
  <si>
    <t>• Principles and theory of surveying.
• A wide range of relevant survey techniques and their uses.
• Identification of monitoring indicators.
• Analytical and statistical techniques.
• Research, analysis and reporting skills (see ADR and CAC).
• Fieldwork skills (see FLD).</t>
  </si>
  <si>
    <t>• Conducting assessments of use of natural resources in the PA.
• Identifying survey/monitoring purpose, targets and methods.
• Identifying and mobilising personnel, equipment, and logistics.
• Collaborating with resource users to gather information.
• Collating, analysing and presenting results. 
• Making practical recommendations for improving management practice</t>
  </si>
  <si>
    <t>• Principles and theory of surveying.
• A wide range of relevant survey techniques and their uses.
• Working with local communities (see COM).
• Analytical and statistical techniques.
• Research, analysis and reporting skills (see ADR and CAC).
• Fieldwork skills (see FLD).</t>
  </si>
  <si>
    <t>Propose justified measures for conservation of species.</t>
  </si>
  <si>
    <t xml:space="preserve">• Using survey, monitoring and research results to prepare evidence-based recommendations for conservation of important species.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t>
  </si>
  <si>
    <t>• Detailed knowledge of  target species.
• Management options relevant to the conservation of the focal species.  
• Sources of expert advice.
• Principles of scientific and evidence-based assessment and decision making.
•  Local and traditional knowledge and management practices.</t>
  </si>
  <si>
    <t>Propose justified measures for conservation of habitats and ecosystems.</t>
  </si>
  <si>
    <t xml:space="preserve">• Using survey, monitoring and research results to prepare informed and rational recommendations for conservation, restoration, management and threat reduction of important ecosystems and habitats.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t>
  </si>
  <si>
    <t>• Detailed understanding of the target habitats and ecosystems.
• Management options relevant to the conservation of the focal habitat/ecosystem.
• Principles of scientific and evidence-based assessment and decision making.
• Local and traditional knowledge and management practices.</t>
  </si>
  <si>
    <t>Propose justified measures for sustainable use of natural resources.</t>
  </si>
  <si>
    <t>• Using survey, monitoring and research results, and working with user groups to propose informed and rational recommendations for sustainable use.
• Recommended uses may vary greatly according to local conditions and need, but should be clearly justified and make use of accepted best practice.</t>
  </si>
  <si>
    <t>Plan, lead and report on implementation of biodiversity conservation measures.</t>
  </si>
  <si>
    <t>• Conservation measures include any justified measures identified through a PA management plan, species action plan or other planning process to conserve and manage biodiversity assets. 
• Identifying and mobilising personnel, equipment, logistics.
• Ensuring that the plan is followed in the field and that conservation measures are correctly implemented. 
• Monitoring and reporting on the implementation and effectiveness of measures.</t>
  </si>
  <si>
    <t xml:space="preserve">• The purpose, theory and practice of the measures to be implemented.
• Required equipment and logistics.
• Training, ledership and instructional techniques (see HRM).
• Fieldwork skills (see FLD).
• Analysis and reporting skills (see ADR and CAC).
</t>
  </si>
  <si>
    <t xml:space="preserve">• Organising and leading safe and humane capture of animals using appropriate techniques (e.g. darting, trapping, hand collecting, netting etc.).
• Reasons for animal capture include research, translocation and rescue.
• Providing and monitoring of adequate conditions of safety and welfare for holding and transportation.
</t>
  </si>
  <si>
    <t>• Culling or controlling pest species, invasive species, harvested species, problem animals, species requiring population management, in line with an approved plan and in a safe, legal and ethical manner.
• Methods may include permitted forms of trapping, euthanasia, shooting, poisoning (e.g. of invasive rodents) etc.</t>
  </si>
  <si>
    <t>• Practical techniques for animal capture.
• Possession of required qualifications, licences etc. (e.g. us of firearms, tranquillisers, animal handling etc.).
• Legal, ethical and security aspects of animal capture.</t>
  </si>
  <si>
    <t>• Supervision and care of plantations, living botanical collections, tree nurseries etc.
• Plant establishment, care, watering, pest and weed control, protection etc.
• Using cultivated plants for restoration, rehabilitation and creation of habitats and ecosystems.</t>
  </si>
  <si>
    <t>• Principles and practices of horticulture/ arboriculture.
• Care of living plants.
• Habitat restoration techniques using plants</t>
  </si>
  <si>
    <t>Conduct supervised field activities implementing biodiversity monitoring and conservation programmes.</t>
  </si>
  <si>
    <t>Assist in the control, capture, handling and transportation of animals.</t>
  </si>
  <si>
    <t>• Supervised participation in conservation-related animal capture or control for relocation, population management or invasive species control (as relevant to the PA).</t>
  </si>
  <si>
    <t>• Legal, safe and humane control, capture and handling techniques.</t>
  </si>
  <si>
    <t>Ensuring that laws, regulations, and rights affecting protected areas and biodiversity are upheld.</t>
  </si>
  <si>
    <t>Promote establishment of a sound policy and legal framework for reducing illegal activities threatening biodiversity and protected areas.</t>
  </si>
  <si>
    <t>• National and international policy and legislation for environmental crime and security.
• Main criminal threats affecting biodiversity and the PA system.
• National and global trends in wildlife crime.</t>
  </si>
  <si>
    <t>Coordinate analyses of law enforcement, compliance, crime prevention and security issues affecting biodiversity and protected areas.</t>
  </si>
  <si>
    <t>• Reviewing current policies and legislation related to environmental crime and law enforcement.
• Reviewing and analysing system wide threats and trends related to law enforcement (e.g. organised environmental crime, international wildlife trade, transboundary security threats).
• Reviewing and analysing system-wide results of law enforcement and compliance activities
• Identifying patterns, trends, successes and challenges.</t>
  </si>
  <si>
    <t>Coordinate national policies, strategies, laws and regulations for addressing environmental crime and security threats.</t>
  </si>
  <si>
    <t xml:space="preserve">• Proposing new, and strengthening existing policies and legal instruments for protecting species, ecosystems, protected areas and the environment.
• Proposing new, and strengthening existing policies and legal instruments for law enforcement, compliance and crime prevention in protected areas.
• Lobbying for increased attention to wildlife and environment crime and imposition of appropriate penalties.
</t>
  </si>
  <si>
    <t xml:space="preserve">• Policies and laws affecting protected areas and biodiversity.
• Procedures for development and approval of legislation.
• Decision making structures and processes affecting legislation and its implementation.
</t>
  </si>
  <si>
    <t>Coordinate development and implementation of  standards and operating procedures for law enforcement, crime prevention and security in the protected area system.</t>
  </si>
  <si>
    <t xml:space="preserve">• Working with law enforcement authorities, PA directors, managers and stakeholders to identify and develop priorities, strategies and approaches.
• Developing norms, standards and operating procedures and ensuring that protected areas adopt them.
• Ensuring provision of training of staff.
</t>
  </si>
  <si>
    <t>• Major threats to PA values and their sources and root causes.
• National and relevant international policy and legislation.
• Principles and practice of law enforcement and security operations. 
• Different approaches required for organised environmental crime and local illegal activity related to subsistence and conflicts over rights.</t>
  </si>
  <si>
    <t>Coordinate law enforcement strategies and operations with other agencies.</t>
  </si>
  <si>
    <t xml:space="preserve">• Working with the judiciary and with national agencies for law enforcement and security to enforce legislation regarding biodiversity and protected areas.
• Agencies may include police, border guards, military and security services.
• Establishing mechanisms for joint operations and exchange of information. 
</t>
  </si>
  <si>
    <t>• National law enforcement and security agencies and their mandates and responsibilities.</t>
  </si>
  <si>
    <t>LAR 4.5</t>
  </si>
  <si>
    <t>Contribute significantly to development of international policy and/or legal responses to major threats affecting biodiversity and protected areas.</t>
  </si>
  <si>
    <t>Direct the development and implementation of programmes for crime prevention, law enforcement and compliance.</t>
  </si>
  <si>
    <t>Direct the development and implementation of a strategy, plan and operating procedures for crime prevention and law enforcement.</t>
  </si>
  <si>
    <t>• Developing a comprehensive strategy for upholding laws and regulations in the protected area.
• Identifying the main threats and issues affecting the protected area that require law enforcement/crime prevention activity.
• Identifying the perpetrators and beneficiaries of crime, and the main victims.
• Consulting over options for dealing with violations with other agencies, and local communities.
• Identifying the approaches and methods to be used for law enforcement/crime prevention/encouraging compliance.
• Identifying requirements for improved legal regulations.
• Identifying opportunities to engage local communities to support crime prevention and law enforcement.
• Developing standard operating procedures (or adapting national procedures) for law enforcement activities.
• Incorporating the results of the planning process into the overall management strategy/plan for the protected area.</t>
  </si>
  <si>
    <t>• National policy and legislation affecting PAs and resource use.
• Main threats to the protected area and its values.
• Options for addressing illegal activity (including 'hard' and 'soft' approaches).
• Police/military operating procedures for law enforcement and security activities.
• Including both enforcement and encouraging/supporting compliance and cooperation.
• Relevant national norms, standards and operating procedures.</t>
  </si>
  <si>
    <t>• Developing detailed operational plans for effective law enforcement/crime prevention in line with an overall strategy and based on intelligence and analysis of previous activities.
• Ensuring that operations are professionally and responsibly led, conducted and documented.
• Directing the legal follow-up to law enforcement activities to ensure that all correct procedures are followed.
• Coordinating with local communities to ensure that they are involved and informed and that issues that concern them are being addressed.
• Collecting and collating reports and statistics and reporting on overall implementation of activities.</t>
  </si>
  <si>
    <t xml:space="preserve">• Consulting over the need for local rules and regulations.
• Drafting and obtaining approval for local rules and regulations (where possible) with appropriate authorities.
</t>
  </si>
  <si>
    <t>• Rights of the PA authority/owner and of other agencies and authorities to pass and impose local regulations, bylaws etc.</t>
  </si>
  <si>
    <t>• Directing complex investigations over a long period, including: directing the work of field staff; working with informants and ensuring their security; collecting and examining a range of intelligence and evidence;  liaising with other agencies; identifying and investigating instigators, intermediaries, trade chains, beyond the protected area.
• Ensuring confidentiality and decurity of operations.
• Analysis and preparation of detailed reports and recommendations.</t>
  </si>
  <si>
    <t xml:space="preserve">• Identifying the main security threats to PA personnel, stakeholders and visitors (e.g. violence, intimidation, coercion, unexploded ordnance, presence of violent groups and individuals).
• Developing responses to the threats and plans and procedures for dealing with major security emergencies.
• Implementing special measures to ensure the safety and security of vulnerable personnel (rangers and other staff, local communities, informants etc.). 
</t>
  </si>
  <si>
    <t>• Roles, responsibilities and rights of the various law enforcement agencies and the judiciary.
• Formal security and risk assessment techniques.
• Major threats to the site and to personnel and options for threat reduction and response.</t>
  </si>
  <si>
    <t>• Organising, supervising and monitoring crime prevention/law enforcement operations conducted by ranger teams, community teams or other partners (patrols, inspections, checkpoints etc.).
• Leading crime prevention/law enforcement teams in the field safely and according to plans and established rules and procedures.
• Ensuring that law enforcement personnel are fully conversant with relevant operating procedures.</t>
  </si>
  <si>
    <t>Work with local communities to resist and prevent illegal activities.</t>
  </si>
  <si>
    <t>• Ensuring that procedures for detaining, searching or arresting suspects are followed correctly, and that their rights are fully respected.
• Ensuring that law enforcement personnel are fully conversant with relevant operating procedures.
• Securing the support and cooperation of law enforcement agencies in apprehending and detaining suspects.</t>
  </si>
  <si>
    <t>• Ensuring that correct procedures are followed for: searches of people, vehicles, property, baggage; securing crime scenes; preserving evidence at the scene; noting and collecting evidence;recording, labelling, storage and retrieval of evidence (written and physical).
• Ensuring that law enforcement personnel are fully conversant with relevant operating procedures.</t>
  </si>
  <si>
    <t>• Using a range of legal and appropriate techniques to gather information from  detainees, suspects and witnesses.
• Taking full and detailed notes of interviews.
• Following correct procedures for taking written statements and for recording interviews.
• Ensuring that their rights are fully respected.</t>
  </si>
  <si>
    <t xml:space="preserve">• Pursuing cases through all the required stages (formal reporting of events, follow up investigations, collecting further evidence, securing witness testimony, presenting a case, providing formal testimony).
• Collaborating with law enforcement agencies and the judiciary.
</t>
  </si>
  <si>
    <t>• Gathering evidence using a range of means, e.g.: working with informants and ensuring their security; conducting covert observation and information gathering; conducting trade chain investigations outside the protected area.
• Collaborating with law enforcement authorities.</t>
  </si>
  <si>
    <t>• Ensuring the security of staff, local stakeholders and visitors against physical threats.
• Identifying security threats, developing threat reduction/response procedures for personnel, staff and stakeholders.
• Providing instruction and guidance and ensuring procedures are followed.</t>
  </si>
  <si>
    <t>• Ensuring that correct and legally required procedures are complied with for all aspects of firearms use (e.g. registration of firearms, storage of arms and ammunition, maintenance and checking, training and certification of authorised users, issuing of firearms and ammunition, correct use, observance of standard operating procedures and rules of engagement, reporting and documentation of incidents).
• Providing a high level of training and supervision.</t>
  </si>
  <si>
    <t>• Laws and regulations related to possession and use of firearms and ammunition.
• Relevant standard operating procedures and rules of engagement.</t>
  </si>
  <si>
    <t>• Effectively deploying and gathering information using equipment such as unmanned aerial vehicles, automatic cameras, radar, balloons, shot detectors, metal detectors etc.</t>
  </si>
  <si>
    <t xml:space="preserve">• Proviiding verbal information and guidance about laws and regulations to stakeholders (local residents, visitors, tourists, authorised users, violators).
•  Explaining and answering questions.
</t>
  </si>
  <si>
    <t>• Laws and rights affecting the PA, resources, users and stakeholders and PA personnel. 
• Basic techniques for verbal communication.
•  See also CAC 1.</t>
  </si>
  <si>
    <t>Follow legal, ethical and safe procedures for apprehending suspects, violators and detainees.</t>
  </si>
  <si>
    <t>• Apprehending, detaining or arresting suspects (if permitted) legally, ethically and in accordance with instructions and established procedures.
• Taking steps to ensure apprehension by other law enforcement personnel (e.g. police)  if required.
• Respecting the rights of suspects and the general public.</t>
  </si>
  <si>
    <t>• Laws and rights affecting the PA, resources, users and stakeholders and PA personnel.
• Relevant standard operating procedures.
• Procedures for contacting law enforcement agencies if required.</t>
  </si>
  <si>
    <t xml:space="preserve">• Providing accurate verbal and written reports according to the law and to prescribed procedures.
•Using digital aids for recording information in the field if required (e.g.. handheld computers, smart phones, applications such as SMART and FIST).
</t>
  </si>
  <si>
    <t xml:space="preserve">• Procedures and format for reporting.
• Use of electronic data collection devices.
• Relevant standard operating procedures.
</t>
  </si>
  <si>
    <t>Provide formal evidence (written and verbal).</t>
  </si>
  <si>
    <t>• Providing accurate written statements and accounts.
• Providing accurate, reliable verbal evidence in official investigations and court procedures.</t>
  </si>
  <si>
    <t>• Requirements for formal written statements.
• Court procedures and rules for providing evidence.
• Techniques for oral communication and responding to questions (see CAC).</t>
  </si>
  <si>
    <t>• Using a range of non-violent, legal and ethical techniques for avoiding conflict and defusing hostile situations (e.g. dealing with disputes, threats, non-cooperation or intimidation).
• Techniques may include: using correct language, using and reading body language, showing good listening skills, providing clear and consistent responses, staying calm under provocation, knowing when to withdraw and when to summon assistance.
• Following instructions and standard operating procedures in threatening situations.</t>
  </si>
  <si>
    <t>• Use of self-defence techniques, equipment and appropriate force in response to physical attacks.
• Following instructions and use of standard operating procedures in threatening situations and physical confrontations.</t>
  </si>
  <si>
    <t>• Laws and rights affecting the PA, resources, users and stakeholders and PA personnel.
• Concept of appropriate response and force.
• Standard operating procedures for dealing with violent confrontations.</t>
  </si>
  <si>
    <t>Care for and use firearms legally, correctly and safely.</t>
  </si>
  <si>
    <t>• Check, maintain, safely handle and store firearms and ammunition according to established rules and procedures.
• Usinge firearms to prevent or respond to life threatening attacks by wildlife and/or people according to the law and standard procedures.
• Cooperating in investigations and reporting following use of firearms.</t>
  </si>
  <si>
    <t>• Law regarding handling and use of firearms.
• Specific use of the firearms issued.
• Standard procedures for dealing with violent confrontations.
• Rules of engagement determining the use of firearms.</t>
  </si>
  <si>
    <t xml:space="preserve">
Establishing systems of protected area governance and management that address the needs and rights of local communities.</t>
  </si>
  <si>
    <t>Ensure system wide recognition of community rights and needs, and enable community participation in protected area governance and management.</t>
  </si>
  <si>
    <t xml:space="preserve">• Diversity of stakeholders, communities and cultures across the PA system and surrounding areas.
• National and international policies, legislation, plans and assistance programmes relevant to protected areas, local communities, indigenous peoples and human rights.
• Principles of free, prior and informed consent.
• Rights based approaches to development and natural resource management.
</t>
  </si>
  <si>
    <t xml:space="preserve">• Ensuring that the rights and interests of local communities and indigenous peoples (LCs and IPs) are adequately reflected in policies, laws, regulations and procedures relevant to protected areas.
• Promoting formal recognition of the roles, rights and needs of LCs and IPs. (e.g. through legislation, policies for the PA system, negotiated agreements with indigenous and community groups etc.).
• Promoting the adoption of the principles of free prior informed consent.
• Promoting compliance with international conventions and other agreements.
</t>
  </si>
  <si>
    <t>• Laws, policies and practices related to communities, natural resources and protected areas.
• Relationships between IPs and LCs and protected areas.
• Main individuals/organisations representing IPS and LCs.
• Relevant international conventions and agreements.</t>
  </si>
  <si>
    <t>Enable integration of the needs and rights of local and indigenous communities into governance and management of protected areas.</t>
  </si>
  <si>
    <t xml:space="preserve">• Coordinating assessments of the status, needs and rights of local and indigenous communities in and around protected areas.
• Ensuring that PA management authorities respect laws and regulations affecting local communities and indigenous peoples and their rights of access to and use of resources in PAs (including consideration of traditional laws, rights and knowledge).
• Organising related training and awareness programmes for protected area decision makers and staff and for local communities.
• Enabling establishment of community conserved areas/zones.
• Mobilising resources to support community support and development in and around PAs.
</t>
  </si>
  <si>
    <t>• Relevant national policy and legislation.
• International agreements related to local communities, indigenous peoples and protected areas 
• Details of main local stakeholders, communities and indigenous peoples associated with protected areas in the national system.
• Options for and examples of improving and securing rights of PA communities.</t>
  </si>
  <si>
    <t xml:space="preserve">• Actively encouraging and enabling appropriate forms of participatory governance of protected areas (e.g. through establishing a range of PA categories and management systems that enable community support and participation, formalising mechanisms for participatory governance, supporting PA directors to establish participatory governance, recognising Community Conserved Areas  etc.)
• Enabling access for PA personnel and local communities to information, guidance, training and support for improved governance.
</t>
  </si>
  <si>
    <t>• National policy and legislation regarding governance of PAs and natural resources.
• Options for and examples of improving and extending governance of PAs.
• IUCN governance and protected area categories.</t>
  </si>
  <si>
    <t>• Provisions of the Nagoya Protocol.
• International best practice and case studies regarding access and benefit sharing.
• National policy and legislation regarding access and benefit sharing.</t>
  </si>
  <si>
    <t>• Making a significant and recognised contribution internationally (e.g. through publication of specialist guidance, active membership of an IUCN specialist group, conference presentations, provision of high level training etc.).
• International best practice.</t>
  </si>
  <si>
    <t>• International policy and legislation regarding governance of PAs and natural resources.
• Options for and best practice examples of improving/extending governance of PAs.</t>
  </si>
  <si>
    <t>Direct the development and implementation of programmes that integrate protected area management objectives with the rights and needs of local communities.</t>
  </si>
  <si>
    <t>• Diversity of local stakeholders, communities and cultures.
• Legal and organisational requirements for community development, human rights, access and benefit sharing.
• Principles and practice of community and local sustainable development.
• Principles and practice of good governance.</t>
  </si>
  <si>
    <t>Direct participatory collection and assessment of socio-economic and cultural information.</t>
  </si>
  <si>
    <t>• Ensuring that the PA administration has current and adequate knowledge and understanding of PA communities and that all PA personnel are adequately informed.
• Working with specialists in community based research and assessment.
• Ensuring that information gathering is participatory and respectful of the beliefs and traditions of local and indigenous peoples.
• Working with local communities to identify and where possible quantify the following
- Impacts (positive and negative) of the PA on local communities and of local communities on the PA.
- Costs incurred by local communities as a result of the existence of the PA.</t>
  </si>
  <si>
    <t>• Main parameters and indicators used in community assessments (e.g. locations, populations, cultures, rights, livelihoods, welfare, living conditions, local traditions and cultural practices, indigenous knowledge, local forms of governance).
• Potential costs, benefits and impacts and specific techniques for identifying and quantifying these appropriate to the local socio cultural context.
• Participatory survey and assessment techniques.</t>
  </si>
  <si>
    <t>Direct development of a strategy and plan for engagement by the protected area with local communities.</t>
  </si>
  <si>
    <t xml:space="preserve">• Preparing a detailed strategy and plan for community engagement by the protected area, developed with full participation of local stakeholders.
• Identifying appropriate mechanisms for local communities to participate in PA planning, management and monitoring.
• Identifying agreed forms of co management, devolved management, establishment of buffer zones, community-conserved zones etc.
• Identifying joint plans, projects or proposals for activities that benefit PA communities and (directly or indirectly) the protected area.
• Communicating the strategy and plan to PA staff and local stakeholders.
• Incorporating the plan into the overall management strategy/plan for the protected area.
</t>
  </si>
  <si>
    <t xml:space="preserve">• National policy and legislation related to local communities, indigenous peoples and protected areas 
• Details of main local stakeholders, communities and indigenous peoples associated with protected area.
• Options for and examples of improving and securing rights of local PA communities.
• Rights, priorities and needs of PA communities.
• Principles of good governance and co management.
• Principles of free prior informed consent.
</t>
  </si>
  <si>
    <t xml:space="preserve">• .Instituting mechanisms for regular communication and consultation with local communities.
• Ensuring formal representation of local communities in relevant meetings, workshops, planning and decision making bodies and processes.
• Ensuring inclusion of groups such as indigenous peoples, local minorities, young people, women, and those disadvantaged or underrepresented for various reasons
</t>
  </si>
  <si>
    <t>•  Details of main local stakeholders, communities and indigenous peoples associated with protected area.
• Principles and practices of participatory governance.</t>
  </si>
  <si>
    <t>• Principles and practices of negotiation and participatory decision making
• Legal aspects of contracts and agreements.
• Customary decision making and agreement processes.</t>
  </si>
  <si>
    <t>Ensure that protected area management activities and personnel respect policies and agreements and the rights of communities.</t>
  </si>
  <si>
    <t>• Law and regulations related to the rights of PA communities.
• Specific rights and agreements affecting local communities.
• Obligations of the PA with respect to local communities.</t>
  </si>
  <si>
    <t>Facilitate activities that support sustainable socio economic development of communities.</t>
  </si>
  <si>
    <t>• Promoting development activities for and by local communities that are compatible with the other objectives of the protected area.
• Enabling sharing of benefits derived from the PA with local communities.
• Enabling access by PA communities to assistance, support and finance for development projects, enterprise development, sustainable use etc.
• Promoting and enabling establishment of local networks and organizations</t>
  </si>
  <si>
    <t>Promote and support the cultural identity and traditional knowledge and practices of local communities.</t>
  </si>
  <si>
    <t>Collaborate with local communities to implement activities that address the needs of people and the functions of the protected area.</t>
  </si>
  <si>
    <t>• Diversity of local stakeholders, communities and cultures (traditions, languages, practices, livelihoods. rights, obligations, needs and concerns).
• Principles and practices for working with local communities and indigenous peoples.</t>
  </si>
  <si>
    <t>Maintain productive and equitable working relationships with local communities.</t>
  </si>
  <si>
    <t>• Local communities and their cultures.
• Issues that may be sensitive or subject to differing opinions.
• Policies and regulations of the PA affecting local people.
• Techniques for constructive communication and conflict avoidance (see CAC).</t>
  </si>
  <si>
    <t xml:space="preserve">• Identifying survey/monitoring purpose, targets and methods.
• Identifying and mobilising personnel, equipment, and logistics.
• Collecting information on communities, local forms of governance, social conditions, livelihoods, resource use, culture etc.
• Collating, analysing and presenting results. 
• Making practical recommendations for improving management practice.
</t>
  </si>
  <si>
    <t>• Principles and practice of field based survey and participatory research work with local communities.
• Processes and techniques for collecting information (e.g. questionnaires, household interviews, observation surveys, focus groups, participatory mapping etc.).</t>
  </si>
  <si>
    <t>Facilitate and support agreements for community based sustainable use of natural resources.</t>
  </si>
  <si>
    <t>• Enabling access for communities to specialist knowledge, advice and support (e.g. access to extension services, advice on sustainable harvesting, information on projects and programmes, sources of funding and credit, welfare services, educational services, credit facilities etc.).
• Supporting establishment of compatible development activities identified by/with local communities.</t>
  </si>
  <si>
    <t>• Development needs and priorities of local communities.
• Participatory planning and management techniques and processes.
• Range of potential sources of development assistance, funding, microfinance etc.</t>
  </si>
  <si>
    <t xml:space="preserve">• Working with communities to establish and operate social and environmental enterprises compatible with the objectives of the protected area (for example tourism services, processing/sale of sustainably harvested resources, provision of local services etc.).
</t>
  </si>
  <si>
    <t>• Laws and regulations related to small enterprise development.
• Mechanisms for access to credit and financial services.
• Small enterprise planning, development, marketing and management.</t>
  </si>
  <si>
    <t>Plan, lead and report on measures to safeguard historic sites, structures and artefacts.</t>
  </si>
  <si>
    <t>• Archaeological and cultural landscape survey techniques.
• Techniques for preservation/restoration of archaeological/ historic sites.
• Techniques for preservation and care of finds and historic artefacts.</t>
  </si>
  <si>
    <t>Plan lead and report on measures to safeguard intangible cultural heritage.</t>
  </si>
  <si>
    <t>Engage appropriately with local communities</t>
  </si>
  <si>
    <t>• Demonstrating awareness of and sensitivity to local cultures and practices.
• Complying with policies and guidance on relations with local people.
• Providing basic information to local people about the PA, its functions, regulations and approaches for working with local communities..
• See also CAC 1.</t>
  </si>
  <si>
    <t>• Policies and regulations of the PA affecting local people.
• Diversity of local stakeholders, communities and cultures.
• Local customs, rules, traditions, languages, practices, livelihoods.</t>
  </si>
  <si>
    <t>Providing environmentally and economically sustainable tourism and recreation opportunities in and around protected areas.</t>
  </si>
  <si>
    <t xml:space="preserve">Enable system-wide provision of opportunities for environmentally and economically sustainable tourism and recreation </t>
  </si>
  <si>
    <t xml:space="preserve">• National and international policy and legislation on tourism.
• National and international trends in tourism.
• Principles and international best practice for nature based tourism.
• Meanings of different types of tourism (ecotourism, agro-tourism, nature based tourism etc.)
• Functioning of the tourism sector.
</t>
  </si>
  <si>
    <t>Coordinate development of a national policy and strategy for public use, tourism and recreation in and around protected areas.</t>
  </si>
  <si>
    <t xml:space="preserve">• Analysing legal and regulatory frameworks for tourism.
• Identifying types of tourism and recreation activity appropriate to protected areas.
• Identifying types of tourism and recreation that are incompatible with protected area objectives.
• Developing a national strategy, guidance, norms and standard operating procedures for public access and activities in PAs.
</t>
  </si>
  <si>
    <t>• National laws, policies for tourism.
• Functioning of the national tourism sector.
• Principles and practices of sustainable tourism in the context of PAs.
• Current provision of and opportunities for public use of PAs.</t>
  </si>
  <si>
    <t>• Working with national authorities, agencies and the private sector to develop, market and promote tourism opportunities in protected areas.
• Ensuring that the PA system is included in national plans and policies for tourism marketing.</t>
  </si>
  <si>
    <t>• Making a significant and recognised contribution internationally (e.g. through publication of specialist guidance, active membership of an IUCN specialist group, conference presentations, provision of high level training etc.).</t>
  </si>
  <si>
    <t>• Options for and best practice examples of improving and extending sustainable tourism and recreation in and around PAs 
• International policy and legislation regarding tourism and recreation in PAs /rural areas.</t>
  </si>
  <si>
    <t>• Legislation and organisational policy for tourism and public use in protected areas.
• Principles of ecotourism and nature based tourism.
• Principles and practices of tourism development and management.
• Role of tourism and visitation in the management protected areas.</t>
  </si>
  <si>
    <t>Direct development of a strategy and plan for tourism, recreation and public use in a protected area.</t>
  </si>
  <si>
    <t xml:space="preserve">• Preparing a detailed strategy and plan for sustainable and economically viable tourism and recreation in a protected area.
• Conducting market analysis, identification of opportunities, demand, target groups, suitable activities, infrastructure and equipment needs, limits, zones, impacts, visitor management requirements etc.
• Identifying potential partnerships and opportunities for PA communities and local businesses to invest in, participate in and benefit from tourism and visitation.
• Communicating the strategy and plan to PA staff and local stakeholders.
• Incorporating the plan into the overall management strategy/plan for the protected area.
</t>
  </si>
  <si>
    <t>• The tourism sector and relevant policies, strategies, laws, regulations and initiatives.
• The range of recreation opportunities typically offered by PAs and their compatibility with different types and categories of PA.</t>
  </si>
  <si>
    <t xml:space="preserve">• Establishing and maintaining the infrastructure required for general visitation (access, parking, visitor reception, information centres, service infrastructure etc.).
• Establishing and maintaining specific facilities and equipment required for a range of recreation activities appropriate to the PA.
• Identifying sources of funding for infrastructure development (government funds, projects, investors etc.).
• Ensuring that facilities, installations and equipment are well constructed, safe, appropriate in scale and design and have minimal environmental impact.
</t>
  </si>
  <si>
    <t xml:space="preserve">• Laws, regulations and processes for designing, commissioning and constructing infrastructure.
• Infrastructure and equipment requirements for specific recreation activities.
• Principles and practices of low impact and 'green' design and construction.
• Commissioning and management of construction projects (See also PPP 3 and FRM 3).
</t>
  </si>
  <si>
    <t>• Identifying the financial costs and benefits of tourism and recreation provision.
• Identifying personnel requirements and competences.
• Preparing budgets and financial forecasts.
• Ensuring that tourism initiatives and enterprises are viable.
• Defining entry fees, user fees, concession fees etc.</t>
  </si>
  <si>
    <t>Ensure that visitors have safe, well managed, informative and enjoyable visits.</t>
  </si>
  <si>
    <t>• Assuring the quality of the visitor experience and a high standard of visitor management by personnel, concessionaires and service providers.
• Ensuring safety, security and compliance with regulations of visitors, personnel and service providers.
• Introducing safety standards and codes of conduct for visitors, staff and service providers and for hazardous activities..
• Ensuring that personnel/service providers are adequately trained and competent.
• Ensuring collection and reporting of feedback and data about public use.</t>
  </si>
  <si>
    <t>• Identifying/predicting/monitoring negative environmental impacts of public use of the PA (e.g. killing and disturbance of wildlife, habitat damage, erosion, waste, pollution, vandalism, pest species)
• Identifying/predicting/monitoring social and cultural impacts of public use of the PA (e.g. erosion of local cultures, unfair competition with local businesses, behaviours and practices unacceptable to local sensitivities etc.)
• Developing suitable solutions (in collaboration with users and local stakeholders) for elimination or reduction of impacts.
• Introducing limits on activity on the basis of carrying capacity and/or limits of acceptable change.</t>
  </si>
  <si>
    <t>Ensure the marketing of opportunities for tourism, recreation and public use.</t>
  </si>
  <si>
    <t>• Working with government agencies and the private sector to market and promote the protected area as a destination.
• Collaborating in marketing with other attractions and service providers.
• Organising direct marketing through publicity, internet, media etc.</t>
  </si>
  <si>
    <t>Establish partnerships and agreements with communities and businesses for tourism and recreation.</t>
  </si>
  <si>
    <t>• Taking positive steps to encourage and enable local people and businesses to add to and benefit from the recreation offering of the PA (e.g. through for the supply of goods and services to visitors and operation of recreation sites and activities).
• Negotiating concessions/franchises/agreements for the operation of facilities and provision of services.</t>
  </si>
  <si>
    <t>• The local economy and local stakeholders.
• Small enterprise development.
• Contract and franchise management (see also FRM).</t>
  </si>
  <si>
    <t>Plan, manage and monitor programmes, activities and services for visitors to the protected area.</t>
  </si>
  <si>
    <t xml:space="preserve">• Ensuring that visitor activities and experiences offered by the PA (and contractors, partners and franchise holders) are conducted to a high standard (quality of experience, safety, supervision etc.).
• Ensuring day to day management of facilities (entrance gates, information centres, car parks, retail outlets, trails, washrooms, play areas etc.).
• Supervising personnel responsible for operating facilities and leading visitor activities (guides, interpreters, recreation rangers, reception personnel).
• Reporting problems and solving them where possible.
• Maintaining records and preparing reports.
</t>
  </si>
  <si>
    <t>• Recreation opportunities offered by the PA and expected standards of visitor experiences.
• Expected standards of maintenance, condition, hygiene etc. of visitor facilities.
• Regulations affecting the site and activities.</t>
  </si>
  <si>
    <t>• Ensuring that visitors are well informed, comply with regulations, and are well regulated/supervised.
• Supervising and supporting guides and tourism staff who work directly with visitors.
• Dealing with problems related to visitors (conflicts, emergencies, accidents, breaches of regulations etc.).</t>
  </si>
  <si>
    <t>Manage visitation and use of facilities.</t>
  </si>
  <si>
    <t xml:space="preserve">• Regulations and codes of conduct of the protected area.
• Interpersonal skills for dealing with visitors in different situations (see CAC).
• Emergency response procedures.
• First aid (see FLD).
</t>
  </si>
  <si>
    <t>Monitor and manage the impacts (environmental and social) of visitation.</t>
  </si>
  <si>
    <t>• Identifying actual and potential impacts of tourism and recreation on the environment and social values of the PA.
• Monitoring and reporting on impacts using appropriate indicators and methods. See also BIO 2.
• Specifying responses and remedial actions to address impacts.</t>
  </si>
  <si>
    <t>• Possible impacts of visitation.
• Principles and practices of monitoring.
• Range of possible actions to prevent, avoid, reduce or mitigate impacts.</t>
  </si>
  <si>
    <t>Conduct surveys about visitors, the use of a protected area and its facilities.</t>
  </si>
  <si>
    <t>• Collecting and analysing quantitative and qualitative data about public use and about visitors using a range of suitable methods.
• Providing regular reports on visitation and use.
• Making recommendations based on survey results.</t>
  </si>
  <si>
    <t>Manage and lead specialised and hazardous recreation activities.</t>
  </si>
  <si>
    <t>• Managing guesthouses, hostels, campsites etc. operated by the PA administration or partners.
• Ensuring provision of good standards of accommodation, facilities, hygiene and service.
• Organising bookings, logistics, billing etc.</t>
  </si>
  <si>
    <t>• Preparing and providing good quality meals, snacks, refreshment etc. for visitors.
• Ensuring adequate facilities and equipment are in place.
• Ensuring laws and regulations regarding food service and hygiene are observed.</t>
  </si>
  <si>
    <t>• Laws and regulations affecting food preparation, service and hygiene.
• Zhe principles and practices of catering and food service..</t>
  </si>
  <si>
    <t>• Recreation opportunities and regulations in the PA.
• Verbal communication skills.
•  See also AWA and CAC.</t>
  </si>
  <si>
    <t>• First aid (see FLD).
• Emergency procedures of the PA for dealing with accidents and emergencies.</t>
  </si>
  <si>
    <t>• Leading correctly and safely basic 'face to face' (non-hazardous, non-specialist) recreation activities (e.g. guided walks, nature trails, short hikes, tours of exhibitions etc.).
• Providing appropriate information and assistance to participants.</t>
  </si>
  <si>
    <t>• Recreational facilities and programmes offered by the PA.
• Field skills (see FLD).
• Communication and awareness skills (see AWA and CAC).</t>
  </si>
  <si>
    <t>• Ticketing systems and pricing scales.
• Range of products being sold by the PA.
• Sales procedures.
• Interpersonal skills (see CAC). 
• Cash handling (see FRM).
• Processing of credit/debit cards and other forms of payment.</t>
  </si>
  <si>
    <t>• Full details of the activity and operation of equipment.
• Full regulations affecting the activity.
• Hazards and risks and responses to them.
• See TRP 2.5.</t>
  </si>
  <si>
    <t>Ensuring that local stakeholders, visitors, decision makers and the wider public are aware of protected areas, their purpose and values, and how they are governed and managed.</t>
  </si>
  <si>
    <t>Promote national and international awareness of the protected area system, its purpose and values.</t>
  </si>
  <si>
    <t>Coordinate development of a strategy for visibility, awareness and education across the protected area system.</t>
  </si>
  <si>
    <t xml:space="preserve">• Developing a national image for the system of PAs.
• Identifying key audiences, messages and media for awareness and education.
• Developing a national strategy, guidance and standards for communication, awareness, interpretation, education and design.
</t>
  </si>
  <si>
    <t>Promote national awareness and understanding of the protected area system and its values.</t>
  </si>
  <si>
    <t>• Explaining, representing and maintaining the profile of the PA system through events, media work, participation in conferences, policy fora, campaigns etc.
• Coordinating national awareness campaigns focusing on protected areas.
• Establishing mechanisms for dialogue and information exchange between protected area officials, stakeholders, relevant sectors and civil society.
• Presenting detailed arguments and justifications for government and sectoral support of PAs and biodiversity.</t>
  </si>
  <si>
    <t xml:space="preserve">• Promoting inclusion of PA/biodiversity issues into educational curricula at all levels.
• Enabling access by educational authorities to information and materials for curriculum development.
• Promoting development of university and college courses and curricula in applied conservation and protected area management. </t>
  </si>
  <si>
    <t>• Options for and best practice examples of improving and awareness, education and interpretation in and around PAs.
• International policy and legislation regarding awareness, education, media.</t>
  </si>
  <si>
    <t>• Principles and practice of communication, awareness raising, advocacy and social marketing.</t>
  </si>
  <si>
    <t>• Identifying main themes and messages for visibility, interpretation, education and awareness.
• Identifying target groups (e.g.  visitors, local communities, schools and educational institutions, other resource use sectors).
• Identifying suitable methods and media for communicating messages to target groups.
• Identifying main programmes of awareness, interpretation and education.
• Identifying personnel requirements and competences.
• Communicating the strategy and plan to PA staff and local stakeholders.
• Incorporating the plan into the overall management strategy/plan for the protected area.</t>
  </si>
  <si>
    <t xml:space="preserve">• Principles and practices of education, awareness raising and social marketing.
• The range of techniques for interpretation, awareness and education.
• Participatory planning processes.
</t>
  </si>
  <si>
    <t>Direct development of a protected area communication strategy and plan.</t>
  </si>
  <si>
    <t>Direct development of a protected area image and brand.</t>
  </si>
  <si>
    <t xml:space="preserve">• Working with specialists to: develop a unique image and brand for use in awareness raising and social marketing of the PA.
• Developing an image and logo for the PA.
• Develop consistent standards and for design for proected area facilities and publications etc.
</t>
  </si>
  <si>
    <t xml:space="preserve">• Brand development methods.
• Social marketing techniques.
• Branding and design principles for the PA system.
</t>
  </si>
  <si>
    <t>Direct the design, production and deployment of awareness and educational facilities and installations.</t>
  </si>
  <si>
    <t>• The principles and practices of environmentally sustainable, eco-friendly and culturally appropriate design.
• Principles of visitor centre design.
• Contracting procedures for construction and design projects (see FRM).</t>
  </si>
  <si>
    <t>Direct the design, production and deployment of awareness and educational materials.</t>
  </si>
  <si>
    <t>• Working with designers to produce attractive and effective interpretive, awareness and educational materials (leaflets, signs, posters, displays, AV installations etc.)
• Overseeing development of concepts, scripts, designs, drafts etc.
• Overseeing production of materials.</t>
  </si>
  <si>
    <t>• Working with designers, architects, staff and stakeholders to specify the functions, design and layout of interpretive and educational facilities (e.g. educational and awareness centres).
• Designing and installing signage systems for the site.
• Overseeing the construction of facilities and installations.</t>
  </si>
  <si>
    <t>• Principles and practices of effective design for communication materials.
• Range of available media and techniques.
• Print and other media production techniques.</t>
  </si>
  <si>
    <t>Direct the design and implementation of interpretive and educational programmes.</t>
  </si>
  <si>
    <t>• Directing the specification, planning, design and implementation of a diverse programme of awareness, interpretational educational activities based on the strategy and plan.
• Working with partners to deliver education, awareness and interpretation in appropriate ways for identified target groups including: local communities, schools, visitors, decision makers.
• Ensuring evaluation of the impact and effectiveness of the programmes.</t>
  </si>
  <si>
    <t>• Details of the protected area communication strategy.
• Options for designing and delivering awareness, interpretational and educational objectives.
• Methods of assessing the impact of awareness and educational activities and programmes.</t>
  </si>
  <si>
    <t>AWA 3.7</t>
  </si>
  <si>
    <t>Develop and implement a protected area media strategy.</t>
  </si>
  <si>
    <t>Plan, manage and monitor delivery of awareness and educational activities using appropriate methods and media.</t>
  </si>
  <si>
    <t>• Developing and leading an appropriate, diverse and effective range of interpretive, awareness and educational messages and activities based on the communication strategy of the PA.
• Supervising and building capacity of awareness personnel.
• Managing and maintaining awareness facilities (e.g. visitor centres, museums, interpretive trials etc.).
• Conducting assessments of the effectiveness and impact of awareness activities.</t>
  </si>
  <si>
    <t>• The communication strategy of the PA.
• Details of focal groups for awareness.
• A range of relevant techniques for interpretation, education and awareness.</t>
  </si>
  <si>
    <t>Plan and lead 'person to person' awareness and educational activities.</t>
  </si>
  <si>
    <t>• Planning, preparing and leading ‘face to face’ presentations (lectures, guided walks, educational events etc.).
• Identifying and researching target audiences, themes and messages.
• Identifying suitable interpretive opportunities and techniques.
• Preparing ‘scripts’ and formats for the activities.
• Preparing required ‘props’, audio-visual aids and other materials.</t>
  </si>
  <si>
    <t>• The communication strategy of the PA.
• Range of likely audiences for awareness activities in the PA.
• Range of interpersonal interpretive and communication techniques.
• Use of audio-visual and computer aids to support presentations.</t>
  </si>
  <si>
    <t>Plan, draft and oversee production of publications, exhibits and signs.</t>
  </si>
  <si>
    <t>• Developing concepts and text for printed publications, panels, educational and interactive displays (indoor and outdoor), web pages etc.
• Identifying and researching target audiences, themes and messages.
• Drafting and editing suitable text.
• Identifying needs for graphics, photos etc.
• Preparing briefs for designers and working with them and printers/producers to produce the finished product.</t>
  </si>
  <si>
    <t>• The communication strategy of the PA.
• Range of options and basic specifications for printed/published media.
• Principles of interpretive/educational writing.
• Design and printing/publication principles and processes.</t>
  </si>
  <si>
    <t xml:space="preserve">• Developing concepts for technology driven displays and activities.
• For example films, audio visual presentations, touch screen displays, interactive exhibits.
• Working with specialists to design, build and install exhibits.
• Operating and maintaining exhibits. </t>
  </si>
  <si>
    <t xml:space="preserve">• The communication strategy of the PA.
• Range of options and basic specifications for technological media.
• Principles of interpretive/educational design.
• Operation and day to day maintenance of technological exhibits.
</t>
  </si>
  <si>
    <t>Plan, oversee production of and operate technology based exhibits.</t>
  </si>
  <si>
    <t>Plan and lead special public events.</t>
  </si>
  <si>
    <t>Plan and deliver formal education activities.</t>
  </si>
  <si>
    <t>• Developing programmes, lesson plans, teaching materials etc. linked to formal educational curricula (at primary, intermediate, high school or university levels).
• Assessing curricula, researching and designing programmes, identifying learning objectives.
• Working with teachers/educators.
• Delivering and assessing lessons and learning activities.</t>
  </si>
  <si>
    <t>• Educational curricula and requirements for educational programmes and activities.
• Aspects of the protected area relevant to educational curricula.
• A range of techniques for teaching and learning.</t>
  </si>
  <si>
    <t>• The communication strategy of the PA.
• All aspects of establishing online presence.
• Use of required applications for updating online presence.</t>
  </si>
  <si>
    <t>• Identifying media stories, messages and opportunities.
• Conducting press, radio and TV interviews.
• Organising media events and working with media groups (film crews, media tours etc.).
• Disseminating information for the media (press releases, online announcements etc.).
• Maintaining records of media coverage of the PA.</t>
  </si>
  <si>
    <t>• Basic communication principles and methods.</t>
  </si>
  <si>
    <t>• Providing basic verbal explanations to visitors and stakeholders about the PA (values, functions, regulations, wildlife, culture, features and locations of interest, recreation opportunities).
• Responding appropriately to questions.</t>
  </si>
  <si>
    <t>• General information about the PA (The functions of the PA (values, functions, regulations, wildlife, culture, features and locations of interest, recreation opportunities).
• Basic communication techniques (see CAC).</t>
  </si>
  <si>
    <t xml:space="preserve">• Preapring and delivering basic 'face to face' interpretive/educational presentations to a range of audiences based on a planned schedule or script.
• For example leading an interpretive trial, making a presentation to a community group, guiding visitors around a visitor centre, conducting an activity with a school group, briefing visitors on regulations of the PA etc.
</t>
  </si>
  <si>
    <t>• Planning all logistical aspects of field trips, expeditions, patrols etc.
• Ensuring that transport, food, camping, field equipment and safety arrangements are suitable for the number of participants and the duration and purpose of the field trip.
• Leading field trips and ensuring welfare and safety of participants.
• Monitoring activities and preparing reports.</t>
  </si>
  <si>
    <t>• Ensuring secure storage and maintenance of equipment, materials and supplies for field work.
• Maintaining systems of signing out/signing in for equipment and supplies. 
• Maintaining inventory records and requesting replenishment of equipment and supplies ( See also FRM 2).</t>
  </si>
  <si>
    <t xml:space="preserve">• Planning and organising correct installation of non-engineered structures. (e.g. boundary markers. paths, trails, rest areas, picnic sites, garbage disposal and associated structures).
• Planning and organising physical and landscaping works as required (e.g. erosion control, drainage works, tree planting).
• Interpreting drawings and specifications.
• Specifying and obtaining required materials and equipment.
• Supervising correct and safe construction and maintenance.
• Maintaining schedules of checks and maintenance of facilities (paths, trails, constructions).
• Specifying maintenance and repair requirements.
</t>
  </si>
  <si>
    <t>• Interpretation of drawings and plans.
• Construction techniques.
• Hard and soft landscaping techniques.
• Basic site surveying and marking out.
• Calculating required quantities of materials.
• Procurement and purchasing procedures.</t>
  </si>
  <si>
    <t>• Organising search parties, logistics and procedures.
• Organising evacuation of casualties.
• Coordinating with emergency services and other search and rescue teams.
• Using special techniques according to the conditions of the PA (e.g. mountainous, aquatic).
• Preparing reports and required documentation.</t>
  </si>
  <si>
    <t xml:space="preserve">• Reading a topographic map or sea chart.
• Using a compass and map/chart for orientation and navigation in the field.
See FLD 1.2 for use of GPS.
</t>
  </si>
  <si>
    <t>• Care and maintenance of GPS.
• Using GPS in the field for basic functions (orientation, tracking, recording waypoints, location etc.
• Setting up GPS and downloading/uploading routes and waypoints etc.</t>
  </si>
  <si>
    <t>• Map, compass and navigation skills (FLD 1.1).
• Principles of GPS.
• Care and maintenance of GPS units.</t>
  </si>
  <si>
    <t>TEC. TECHNOLOGY</t>
  </si>
  <si>
    <t>• Using and managing databases, apps, spread sheets and other commonly used applications and peripherals.
• Using local networks and servers.
• Solving common problems and conducting regular maintenance and updates (hardware and software).
• Ensuring secure use of IT (virus checking, updating software, backing up etc.).
•Using and maintaining peripherals (printers, scanners, plotters etc.).
• Using available platforms (e.g. PC, Mac, Tablet, Smartphone etc.).</t>
  </si>
  <si>
    <t>• Advanced computing principles and operation.
• Uses of required software, hardware, applications etc.
• Use of relevant platforms (PC, Mac, Tablet, Smartphone etc.).
• Good practice for secure use.</t>
  </si>
  <si>
    <t>• Using basic offline applications for word processing and entering data.
• Storing and retrieving data on computers and networks.
• Uploading, downloading and saving data (e.g. from GPS or other mobile technology).
• Using common peripherals (printer, scanner, projector etc.).
• Basic maintenance of hardware and software.
• May apply to most relevant type of platform (Mac, PC, Tablet, Smartphone etc.).</t>
  </si>
  <si>
    <t>• Basic operation and day to day maintenance of equipment..
• Procedures for safe and secure online activity.
• Networking and filing system used by the PA.
• Basic day to day maintenance and problem solving.</t>
  </si>
  <si>
    <t>• Demonstrating awareness of and compliance with requirements of the employer and the job.
• Paying attention to information, guidance and instructions.
• Demonstrating awareness of regulations governing activities, health, safety, welfare etc.</t>
  </si>
  <si>
    <t>• Responding constructively and adapt to changing circumstances when completing work tasks.
• Adopting a positive attitude to new technologies, tools and working practices.
• Responding positively to problems and changing circumstances, changing priorities and workloads.</t>
  </si>
  <si>
    <t>• Treating stakeholders, co-workers, subordinates and supervisors professionally and respectfully.
• Communicating effectively with others. 
• Actively participating in team work and collaborative activities.</t>
  </si>
  <si>
    <t>• Providing clear and correct and appropriate person to person information, explanations, instructions and responses.
• Demonstrating ability to listen and absorb communication from others.
• Demonstrating awareness of non verbal aspects (body language, modes of expression etc.).
• See also CAC.</t>
  </si>
  <si>
    <t>• Awareness of and respect for diversity issues.
• Appropriate treatment of co-workers, stakeholders, visitors etc. in all aspects of work.</t>
  </si>
  <si>
    <t>• Basic principles for fair and ethical treatment of minority and disadvantaged groups.
• Specific issues and needs with respect to minority and disadvantaged groups.</t>
  </si>
  <si>
    <t>• Demonstrating environmental responsibility in the workplace. 
• For example: conserving energy, preventing pollution, reducing fire risks, minimising and managing waste, recycling, minimising damage and disturbance to the PA during work.
• See also FLD.</t>
  </si>
  <si>
    <t>• Taking steps to avoid and prevent illegal activity, corruption, collusion, nepotism, breaches of confidentiality.
• Reporting illegal and corrupt practices.</t>
  </si>
  <si>
    <t>• Keeping fit and healthy.
• Reducing and managing personal stress.</t>
  </si>
  <si>
    <t>Contribute to national conservation status evaluations.</t>
  </si>
  <si>
    <t>• Taking a significant and active role in the development and updating of national, regional or global red lists, species status assessments, ecosystem assessments  (or equivalent).</t>
  </si>
  <si>
    <t>• Relevant specialist knowledge of species/ taxonomic group(s), ecosystems etc.
• National and international criteria for red listing (according to the IUCN Species Survival Commission).</t>
  </si>
  <si>
    <t>FLD 2.6</t>
  </si>
  <si>
    <t>• Organising regular waste collection and management activities
• Organising special waste collection and site cleaning actions.
• Monitoring potential pollution sources in the PA (e.g waste dumps, fuel stores, sewage and waste water, use of chemicals etc.).
• Responding to pollution incidents.</t>
  </si>
  <si>
    <t xml:space="preserve">• Sources of solid waste and procedures of collection and disposal.
• Other actual and potential sources of pollution.
• Measures for pollution prevention and control.
• Pollution response procedures and equipment. </t>
  </si>
  <si>
    <t>Conducting field work and site maintenance tasks correctly, safely and securely</t>
  </si>
  <si>
    <t xml:space="preserve">• Identifying the major threats and risks for major disasters to the PA (e.g. Fire, flood earthquake, pollution, drought, armed conflict, humanitarian crises).
• Preparing plans for minimising the risks and for dealing with disasters.
• Putting in place means for managing waste and controlling pollution (procedures, facilities, equipment).
• Putting in place means for dealing with disasters (acquiring equipment, design of infrastructure, training staff and stakeholders etc.).
</t>
  </si>
  <si>
    <t>• Submit evidence of direction of processes for securing international recognition of PAs.
• Demonstrate supporting knowledge.</t>
  </si>
  <si>
    <t>• Submit evidence of direction of processes for PA establishment/gazettement/modification.
• Demonstrate supporting knowledge.</t>
  </si>
  <si>
    <t>• Submit evidence of active engagement of other relevant sectors in protected area planning and management.
• Demonstrate supporting knowledge.</t>
  </si>
  <si>
    <t>• Submit evidence of etablishment and institutionalization of effective mechanims for participation and good governance.
• Demonstrate supporting knowledge.</t>
  </si>
  <si>
    <t>• Submit evidence of preparation of comprehensive reports in the required format.
• Demonstrate supporting knowledge.</t>
  </si>
  <si>
    <t>• Submit evidence of a well planned and successful animal reintroduction programme.
• Compile a detailed annual report on management of the facility
• Demonstrate supporting knowledge.</t>
  </si>
  <si>
    <t>• Accreditation of prior qualifications and experience. and experience.
• Evidence portfolio.</t>
  </si>
  <si>
    <t>• Submit evidence of a successfully planned and executed ex situ plan conservation project/facility.
• Demonstrate supporting knowledge.</t>
  </si>
  <si>
    <t>• Submit a national analysis report of threats, trends and activities for law enforcement and compliance in the PA system.
• Demonstrate supporting knowledge.</t>
  </si>
  <si>
    <t>• Submit an analysis of requirements for improving the legal and regulatory framework.
• Submit documented and verified relevant contributions a national strategy. plan, or project (e.g. PA System Plan, NBSAP, NEAP).
• Demonstrate supporting knowledge.</t>
  </si>
  <si>
    <t>• Submit a set of details norms, standards and operating procedures for addressing threats to PAs.
• Demonstrate supporting knowledge.</t>
  </si>
  <si>
    <t>• Submit evidence of effective interagency coordination of law enforcement activities.
• Demonstrate supporting knowledge.</t>
  </si>
  <si>
    <t>• Submit evidence of significant high level participation in international efforts against wildlife and environmental crime. 
• Demonstrate supporting knowledge.</t>
  </si>
  <si>
    <t>• Submit an accurate and detailed written statement.
• Submit formal oral testimony under questioning.
• Demonstrate supporting knowledge.</t>
  </si>
  <si>
    <t>• Complete required official documentation correctly.
• Demonstrate supporting knowledge.</t>
  </si>
  <si>
    <t>• Submit evidence of high quality design and installation of infrastructure (visitor centres, information points), interpretive installations (displays, signage, exhibits etc.).
• Demonstrate supporting knowledge.</t>
  </si>
  <si>
    <t>• Submit evidence of a range of high quality design and installation of interpretive and educational materials (publications, panels, signs, exhibits, displays, AV presentations etc).
• Demonstrate supporting knowledge.</t>
  </si>
  <si>
    <t>Plan, lead and report on waste management and pollution control activities.</t>
  </si>
  <si>
    <t>• Documented planning, organisation and leadership of regular and special activities for waste collection/disposal and pollution prevention/control.
• Demonstrate supporting knowledge.</t>
  </si>
  <si>
    <t>PPP 4.17</t>
  </si>
  <si>
    <t>Use online technology for advanced functions.</t>
  </si>
  <si>
    <t>Manage and maintain IT systems and networks.</t>
  </si>
  <si>
    <t>Manage and maintain digital data and information resources.</t>
  </si>
  <si>
    <t>Operate Geographic Information Systems (GIS) and related applications.</t>
  </si>
  <si>
    <t>Use advanced technology to support protected area management.</t>
  </si>
  <si>
    <t xml:space="preserve">• Using online tools and services for data collection, sharing and management, awareness and visibility, communication, collaboration etc.
• Using social media, web sites, online questionnaires, online databases etc.
• Using and maintaining connections and related peripherals.
</t>
  </si>
  <si>
    <t xml:space="preserve">• Available online tools and their uses (according to platform/device).
• Good practice for use of internet and connected computers.
</t>
  </si>
  <si>
    <t xml:space="preserve">• Overseeing management and maintenance of IT systems and equipment.
• Ensuring maintenance, upgrading etc. of computers and peripherals.
• Ensuring availability, registration and updating of software.
• Ensuring correct functioning and operation of computer networks.
• Developing standards and protocols for IT and network use.
• Maintaining central servers.
• Ensuring data security (virus checks, firewalls, back up, updates etc.).
</t>
  </si>
  <si>
    <t xml:space="preserve">• IT system management and maintenance (hardware and software).
• Network creation, management and maintenance.
• Network security, maintenance and back up.
</t>
  </si>
  <si>
    <t xml:space="preserve">• Managing and updating databases (for example of wildlife records, visitor records, law enforcement management information, statistics etc.) using generic or specialised applications.
• Providing reliable access to data for analysis and use to support planning and management.
</t>
  </si>
  <si>
    <t xml:space="preserve">• Principles of database design and use.
• Specific use of applications used by the PA.
• Principles of information management, storage, cataloguing and retrieval.
</t>
  </si>
  <si>
    <t xml:space="preserve">• Principles of GIS and database use.
• Potential uses of GIS as a tool for PA management.
</t>
  </si>
  <si>
    <t xml:space="preserve">• Operating GIS packages for day to day use
• Adding spatial information
• Analysing information
• Preparation of maps and reports
NOTE: this competence relates to operating and updating existing GIS systems, not establishing, programming and customising GIS systems.
</t>
  </si>
  <si>
    <t xml:space="preserve">• Operate and maintain specialist technological aids according to specific needs and available technology. For example:
- Advanced uses of GIS for modelling, spatial analysis, optimisation etc.
- Remote monitoring and tracking technology for monitoring wildlife, visitors, threats etc.
- New technologies such as solar installations, UV waste treatment.
- Audio visual presentations and interactive installations in visitor centres.
</t>
  </si>
  <si>
    <t xml:space="preserve">• Available technology and its uses and limitations.
• Specifications and operation of specific technological tools.
</t>
  </si>
  <si>
    <t>• Submit evidence of use of connected computers for a range of functions.
• Demonstrate supporting knowledge.</t>
  </si>
  <si>
    <t xml:space="preserve">• Submit evidence of successful management of IT across a protected area administration. 
• Submit evidence of management of a network for a range of functions.
• Demonstrate supporting knowledge.
</t>
  </si>
  <si>
    <t>• Evidence portfolio assessment. 
• Accreditation of prior qualifications and experience.
• Practical test.
• Test of knowledge.</t>
  </si>
  <si>
    <t>• Submit evidence of collation and management of extensive information in a database. 
• Submit reliable and timely responses to requests for production of data and reports.
• Demonstrate supporting knowledge.</t>
  </si>
  <si>
    <t>• Submit evidence of productive use of GIS to support information management, analysis, presentation and planning of the PA.
• Demonstrate supporting knowledge.</t>
  </si>
  <si>
    <t>• Submit evidence of extensive and productive use of an advanced technology to support PA management.
• Demonstrate supporting knowledge.</t>
  </si>
  <si>
    <t>Using technology to support protected area management.</t>
  </si>
  <si>
    <t>Planning, management and administration of protected areas.</t>
  </si>
  <si>
    <t>Demonstrating the personal skills and behaviours required for working in a protected area.</t>
  </si>
  <si>
    <t>Demonstrate the personal skills and behaviours required for working in a protected area.</t>
  </si>
  <si>
    <t>Plan, manage and monitor measures for achieving conservation targets.</t>
  </si>
  <si>
    <t>• Demonstrating good time keeping, attention to detail.
• Completing tasks in a timely and competent manner.
• Demonstrating willingness to learn and participate in capacity development activities.
• Taking the initiative and working constructively.</t>
  </si>
  <si>
    <t xml:space="preserve">• Ensuring that PA policies and procedures take into consideration community rights, needs and agreements.
• Ensuring that PA staff are aware of and observe the rights of PA communities and relevant policies and agreements.
• Observing principles of free prior informed consent, in particular with respect to relocation and resettlement.
• Taking appropriate action to prevent and address problems and incidents.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</si>
</sst>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numFmts>
  <fonts count="51"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i/>
      <sz val="11"/>
      <color rgb="FF000000"/>
      <name val="Calibri"/>
      <family val="2"/>
      <scheme val="minor"/>
    </font>
    <font>
      <b/>
      <sz val="16"/>
      <color theme="1"/>
      <name val="Calibri"/>
      <family val="2"/>
      <scheme val="minor"/>
    </font>
    <font>
      <sz val="10"/>
      <color rgb="FF000000"/>
      <name val="Calibri"/>
      <family val="2"/>
      <scheme val="minor"/>
    </font>
    <font>
      <sz val="14"/>
      <color theme="1"/>
      <name val="Calibri"/>
      <family val="2"/>
      <scheme val="minor"/>
    </font>
    <font>
      <b/>
      <i/>
      <sz val="14"/>
      <color rgb="FF000000"/>
      <name val="Calibri"/>
      <family val="2"/>
      <scheme val="minor"/>
    </font>
    <font>
      <sz val="12"/>
      <color theme="1"/>
      <name val="Calibri"/>
      <family val="2"/>
      <scheme val="minor"/>
    </font>
    <font>
      <sz val="14"/>
      <color theme="0"/>
      <name val="Calibri"/>
      <family val="2"/>
      <scheme val="minor"/>
    </font>
    <font>
      <b/>
      <sz val="14"/>
      <color theme="0"/>
      <name val="Calibri"/>
      <family val="2"/>
      <scheme val="minor"/>
    </font>
    <font>
      <b/>
      <sz val="16"/>
      <color theme="0"/>
      <name val="Calibri"/>
      <family val="2"/>
      <scheme val="minor"/>
    </font>
    <font>
      <b/>
      <i/>
      <sz val="16"/>
      <color theme="0"/>
      <name val="Calibri"/>
      <family val="2"/>
      <scheme val="minor"/>
    </font>
    <font>
      <i/>
      <sz val="16"/>
      <color theme="0"/>
      <name val="Calibri"/>
      <family val="2"/>
      <scheme val="minor"/>
    </font>
    <font>
      <i/>
      <sz val="16"/>
      <color theme="1"/>
      <name val="Calibri"/>
      <family val="2"/>
      <scheme val="minor"/>
    </font>
    <font>
      <b/>
      <sz val="12"/>
      <color theme="0"/>
      <name val="Calibri"/>
      <family val="2"/>
      <scheme val="minor"/>
    </font>
    <font>
      <sz val="28"/>
      <color theme="0"/>
      <name val="Calibri"/>
      <family val="2"/>
      <scheme val="minor"/>
    </font>
    <font>
      <b/>
      <sz val="24"/>
      <color theme="0"/>
      <name val="Calibri"/>
      <family val="2"/>
      <scheme val="minor"/>
    </font>
    <font>
      <b/>
      <sz val="18"/>
      <color theme="1"/>
      <name val="Calibri"/>
      <family val="2"/>
      <scheme val="minor"/>
    </font>
    <font>
      <i/>
      <sz val="11"/>
      <color rgb="FF000000"/>
      <name val="Calibri"/>
      <family val="2"/>
      <scheme val="minor"/>
    </font>
    <font>
      <sz val="16"/>
      <color theme="0"/>
      <name val="Calibri"/>
      <family val="2"/>
      <scheme val="minor"/>
    </font>
    <font>
      <sz val="16"/>
      <color theme="1"/>
      <name val="Calibri"/>
      <family val="2"/>
      <scheme val="minor"/>
    </font>
    <font>
      <b/>
      <sz val="11"/>
      <color rgb="FF000000"/>
      <name val="Calibri"/>
      <family val="2"/>
      <scheme val="minor"/>
    </font>
    <font>
      <b/>
      <sz val="14"/>
      <color rgb="FF000000"/>
      <name val="Calibri"/>
      <family val="2"/>
      <scheme val="minor"/>
    </font>
    <font>
      <b/>
      <sz val="16"/>
      <color rgb="FF000000"/>
      <name val="Calibri"/>
      <family val="2"/>
      <scheme val="minor"/>
    </font>
    <font>
      <sz val="14"/>
      <color rgb="FF000000"/>
      <name val="Calibri"/>
      <family val="2"/>
      <scheme val="minor"/>
    </font>
    <font>
      <b/>
      <i/>
      <sz val="24"/>
      <color theme="0"/>
      <name val="Calibri"/>
      <family val="2"/>
      <scheme val="minor"/>
    </font>
    <font>
      <i/>
      <sz val="16"/>
      <color rgb="FF000000"/>
      <name val="Calibri"/>
      <family val="2"/>
      <scheme val="minor"/>
    </font>
    <font>
      <sz val="16"/>
      <color rgb="FF000000"/>
      <name val="Calibri"/>
      <family val="2"/>
      <scheme val="minor"/>
    </font>
    <font>
      <b/>
      <i/>
      <sz val="18"/>
      <color theme="0"/>
      <name val="Calibri"/>
      <family val="2"/>
      <scheme val="minor"/>
    </font>
    <font>
      <i/>
      <sz val="18"/>
      <color theme="0"/>
      <name val="Calibri"/>
      <family val="2"/>
      <scheme val="minor"/>
    </font>
    <font>
      <b/>
      <sz val="18"/>
      <color theme="0"/>
      <name val="Calibri"/>
      <family val="2"/>
      <scheme val="minor"/>
    </font>
    <font>
      <b/>
      <sz val="18"/>
      <color rgb="FF000000"/>
      <name val="Calibri"/>
      <family val="2"/>
      <scheme val="minor"/>
    </font>
    <font>
      <b/>
      <sz val="16"/>
      <name val="Calibri"/>
      <family val="2"/>
      <scheme val="minor"/>
    </font>
    <font>
      <sz val="11"/>
      <color theme="0"/>
      <name val="Calibri"/>
      <family val="2"/>
      <scheme val="minor"/>
    </font>
    <font>
      <sz val="12"/>
      <color theme="0"/>
      <name val="Calibri"/>
      <family val="2"/>
      <scheme val="minor"/>
    </font>
    <font>
      <b/>
      <sz val="11"/>
      <color theme="0"/>
      <name val="Calibri"/>
      <family val="2"/>
      <scheme val="minor"/>
    </font>
    <font>
      <b/>
      <i/>
      <sz val="11"/>
      <color theme="0"/>
      <name val="Calibri"/>
      <family val="2"/>
      <scheme val="minor"/>
    </font>
    <font>
      <b/>
      <sz val="10"/>
      <color theme="0"/>
      <name val="Calibri"/>
      <family val="2"/>
      <scheme val="minor"/>
    </font>
    <font>
      <i/>
      <sz val="12"/>
      <color theme="0"/>
      <name val="Calibri"/>
      <family val="2"/>
      <scheme val="minor"/>
    </font>
    <font>
      <b/>
      <i/>
      <sz val="12"/>
      <color theme="0"/>
      <name val="Calibri"/>
      <family val="2"/>
      <scheme val="minor"/>
    </font>
    <font>
      <b/>
      <sz val="10.5"/>
      <color theme="0"/>
      <name val="Calibri"/>
      <family val="2"/>
      <scheme val="minor"/>
    </font>
    <font>
      <b/>
      <sz val="10.6"/>
      <color theme="0"/>
      <name val="Calibri"/>
      <family val="2"/>
      <scheme val="minor"/>
    </font>
    <font>
      <i/>
      <sz val="11"/>
      <color theme="0"/>
      <name val="Calibri"/>
      <family val="2"/>
      <scheme val="minor"/>
    </font>
    <font>
      <i/>
      <sz val="11"/>
      <color theme="1"/>
      <name val="Calibri"/>
      <family val="2"/>
      <scheme val="minor"/>
    </font>
    <font>
      <b/>
      <i/>
      <sz val="14"/>
      <color theme="1"/>
      <name val="Calibri"/>
      <family val="2"/>
      <scheme val="minor"/>
    </font>
    <font>
      <b/>
      <sz val="13.5"/>
      <color theme="1"/>
      <name val="Calibri"/>
      <family val="2"/>
      <scheme val="minor"/>
    </font>
    <font>
      <u/>
      <sz val="11"/>
      <color theme="10"/>
      <name val="Calibri"/>
      <family val="2"/>
      <scheme val="minor"/>
    </font>
  </fonts>
  <fills count="44">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D6E3BC"/>
        <bgColor indexed="64"/>
      </patternFill>
    </fill>
    <fill>
      <patternFill patternType="solid">
        <fgColor theme="0" tint="-0.14999847407452621"/>
        <bgColor indexed="64"/>
      </patternFill>
    </fill>
    <fill>
      <patternFill patternType="solid">
        <fgColor rgb="FFF2F2F2"/>
        <bgColor indexed="64"/>
      </patternFill>
    </fill>
    <fill>
      <patternFill patternType="solid">
        <fgColor rgb="FFE5DFEC"/>
        <bgColor indexed="64"/>
      </patternFill>
    </fill>
    <fill>
      <patternFill patternType="solid">
        <fgColor rgb="FFDAEEF3"/>
        <bgColor indexed="64"/>
      </patternFill>
    </fill>
    <fill>
      <patternFill patternType="solid">
        <fgColor rgb="FFFDE9D9"/>
        <bgColor indexed="64"/>
      </patternFill>
    </fill>
    <fill>
      <patternFill patternType="solid">
        <fgColor rgb="FFC6D9F1"/>
        <bgColor indexed="64"/>
      </patternFill>
    </fill>
    <fill>
      <patternFill patternType="solid">
        <fgColor theme="0"/>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9900"/>
        <bgColor indexed="64"/>
      </patternFill>
    </fill>
    <fill>
      <patternFill patternType="solid">
        <fgColor rgb="FF66CCFF"/>
        <bgColor indexed="64"/>
      </patternFill>
    </fill>
    <fill>
      <patternFill patternType="solid">
        <fgColor theme="4" tint="-0.249977111117893"/>
        <bgColor indexed="64"/>
      </patternFill>
    </fill>
    <fill>
      <patternFill patternType="solid">
        <fgColor rgb="FF336600"/>
        <bgColor indexed="64"/>
      </patternFill>
    </fill>
    <fill>
      <patternFill patternType="solid">
        <fgColor theme="6"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8" tint="-0.249977111117893"/>
        <bgColor indexed="64"/>
      </patternFill>
    </fill>
    <fill>
      <patternFill patternType="solid">
        <fgColor rgb="FF003300"/>
        <bgColor indexed="64"/>
      </patternFill>
    </fill>
    <fill>
      <patternFill patternType="solid">
        <fgColor rgb="FF669900"/>
        <bgColor indexed="64"/>
      </patternFill>
    </fill>
    <fill>
      <patternFill patternType="solid">
        <fgColor rgb="FFFF993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281302"/>
        <bgColor indexed="64"/>
      </patternFill>
    </fill>
    <fill>
      <patternFill patternType="solid">
        <fgColor rgb="FF339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50" fillId="0" borderId="0" applyNumberFormat="0" applyFill="0" applyBorder="0" applyAlignment="0" applyProtection="0"/>
  </cellStyleXfs>
  <cellXfs count="460">
    <xf numFmtId="0" fontId="0" fillId="0" borderId="0" xfId="0"/>
    <xf numFmtId="0" fontId="0" fillId="3" borderId="1" xfId="0" applyFont="1" applyFill="1" applyBorder="1" applyAlignment="1">
      <alignment vertical="top" wrapText="1"/>
    </xf>
    <xf numFmtId="0" fontId="6" fillId="4" borderId="1" xfId="0" applyFont="1" applyFill="1" applyBorder="1" applyAlignment="1">
      <alignment horizontal="center" wrapText="1"/>
    </xf>
    <xf numFmtId="164" fontId="0" fillId="3" borderId="1" xfId="0" applyNumberFormat="1" applyFont="1" applyFill="1" applyBorder="1" applyAlignment="1">
      <alignment vertical="top" wrapText="1"/>
    </xf>
    <xf numFmtId="0" fontId="5" fillId="4" borderId="1" xfId="0" applyFont="1" applyFill="1" applyBorder="1" applyAlignment="1">
      <alignment horizontal="center" vertical="center" wrapText="1"/>
    </xf>
    <xf numFmtId="0" fontId="0" fillId="0" borderId="0" xfId="0" applyFont="1"/>
    <xf numFmtId="0" fontId="0" fillId="3" borderId="1" xfId="0" applyNumberFormat="1" applyFont="1" applyFill="1" applyBorder="1" applyAlignment="1">
      <alignment vertical="top" wrapText="1"/>
    </xf>
    <xf numFmtId="0" fontId="0" fillId="12" borderId="1" xfId="0" applyFill="1" applyBorder="1"/>
    <xf numFmtId="0" fontId="6" fillId="4" borderId="1" xfId="0" applyFont="1" applyFill="1" applyBorder="1" applyAlignment="1">
      <alignment horizontal="center" vertical="center" wrapText="1"/>
    </xf>
    <xf numFmtId="0" fontId="1" fillId="12" borderId="1" xfId="0" applyFont="1" applyFill="1" applyBorder="1" applyAlignment="1">
      <alignment horizontal="center" vertical="center" textRotation="90" wrapText="1"/>
    </xf>
    <xf numFmtId="0" fontId="0" fillId="3" borderId="1" xfId="0" applyNumberFormat="1" applyFont="1" applyFill="1" applyBorder="1" applyAlignment="1">
      <alignment horizontal="left" vertical="top" wrapText="1"/>
    </xf>
    <xf numFmtId="0" fontId="5" fillId="17" borderId="1" xfId="0" applyFont="1" applyFill="1" applyBorder="1" applyAlignment="1">
      <alignment horizontal="center" vertical="center" wrapText="1"/>
    </xf>
    <xf numFmtId="0" fontId="6" fillId="17" borderId="1" xfId="0" applyFont="1" applyFill="1" applyBorder="1" applyAlignment="1">
      <alignment horizontal="center" wrapText="1"/>
    </xf>
    <xf numFmtId="0" fontId="0" fillId="18" borderId="1" xfId="0" applyNumberFormat="1" applyFont="1" applyFill="1" applyBorder="1" applyAlignment="1">
      <alignment vertical="top" wrapText="1"/>
    </xf>
    <xf numFmtId="164" fontId="0" fillId="18" borderId="1" xfId="0" applyNumberFormat="1" applyFont="1" applyFill="1" applyBorder="1" applyAlignment="1">
      <alignment vertical="top" wrapText="1"/>
    </xf>
    <xf numFmtId="0" fontId="0" fillId="18" borderId="1" xfId="0" applyFont="1" applyFill="1" applyBorder="1" applyAlignment="1">
      <alignment vertical="top" wrapText="1"/>
    </xf>
    <xf numFmtId="0" fontId="0" fillId="20" borderId="1" xfId="0" applyFont="1" applyFill="1" applyBorder="1" applyAlignment="1">
      <alignment vertical="top" wrapText="1"/>
    </xf>
    <xf numFmtId="0" fontId="0" fillId="20" borderId="1" xfId="0" applyNumberFormat="1" applyFont="1" applyFill="1" applyBorder="1" applyAlignment="1">
      <alignment vertical="top" wrapText="1"/>
    </xf>
    <xf numFmtId="0" fontId="6" fillId="1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4" fillId="18" borderId="1" xfId="0" applyFont="1" applyFill="1" applyBorder="1" applyAlignment="1">
      <alignment vertical="center" wrapText="1"/>
    </xf>
    <xf numFmtId="0" fontId="4" fillId="18" borderId="1" xfId="0" applyNumberFormat="1" applyFont="1" applyFill="1" applyBorder="1" applyAlignment="1">
      <alignment vertical="center" wrapText="1"/>
    </xf>
    <xf numFmtId="0" fontId="1" fillId="20" borderId="1" xfId="0" applyNumberFormat="1" applyFont="1" applyFill="1" applyBorder="1" applyAlignment="1">
      <alignment vertical="center" wrapText="1"/>
    </xf>
    <xf numFmtId="0" fontId="12" fillId="2" borderId="1" xfId="0" applyFont="1" applyFill="1" applyBorder="1" applyAlignment="1">
      <alignment vertical="top" wrapText="1"/>
    </xf>
    <xf numFmtId="0" fontId="4" fillId="17"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7" fillId="16" borderId="1" xfId="0" applyFont="1" applyFill="1" applyBorder="1" applyAlignment="1">
      <alignment vertical="top" wrapText="1"/>
    </xf>
    <xf numFmtId="0" fontId="15" fillId="16" borderId="1" xfId="0" applyFont="1" applyFill="1" applyBorder="1" applyAlignment="1">
      <alignment horizontal="center" vertical="center" wrapText="1"/>
    </xf>
    <xf numFmtId="0" fontId="1" fillId="12" borderId="1" xfId="0" applyFont="1" applyFill="1" applyBorder="1" applyAlignment="1">
      <alignment vertical="center" wrapText="1"/>
    </xf>
    <xf numFmtId="0" fontId="1" fillId="12" borderId="1" xfId="0" applyFont="1" applyFill="1" applyBorder="1" applyAlignment="1">
      <alignment wrapText="1"/>
    </xf>
    <xf numFmtId="0" fontId="1" fillId="26" borderId="1" xfId="0" applyFont="1" applyFill="1" applyBorder="1" applyAlignment="1">
      <alignment horizontal="center" vertical="top" wrapText="1"/>
    </xf>
    <xf numFmtId="0" fontId="4" fillId="26" borderId="1" xfId="0" applyFont="1" applyFill="1" applyBorder="1" applyAlignment="1">
      <alignment horizontal="center" vertical="top" wrapText="1"/>
    </xf>
    <xf numFmtId="0" fontId="1" fillId="26" borderId="1" xfId="0" applyFont="1" applyFill="1" applyBorder="1" applyAlignment="1">
      <alignment horizontal="center" vertical="center" wrapText="1"/>
    </xf>
    <xf numFmtId="0" fontId="1" fillId="22" borderId="1" xfId="0" applyFont="1" applyFill="1" applyBorder="1" applyAlignment="1">
      <alignment horizontal="center" vertical="center" wrapText="1"/>
    </xf>
    <xf numFmtId="0" fontId="1" fillId="22" borderId="1" xfId="0" applyFont="1" applyFill="1" applyBorder="1" applyAlignment="1">
      <alignment horizontal="center" vertical="top" wrapText="1"/>
    </xf>
    <xf numFmtId="0" fontId="12" fillId="29" borderId="1" xfId="0" applyFont="1" applyFill="1" applyBorder="1" applyAlignment="1">
      <alignment vertical="top" wrapText="1"/>
    </xf>
    <xf numFmtId="0" fontId="5" fillId="17" borderId="1" xfId="0" applyFont="1" applyFill="1" applyBorder="1" applyAlignment="1">
      <alignment vertical="center" wrapText="1"/>
    </xf>
    <xf numFmtId="0" fontId="10" fillId="17" borderId="1" xfId="0" applyFont="1" applyFill="1" applyBorder="1" applyAlignment="1">
      <alignment horizontal="center" wrapText="1"/>
    </xf>
    <xf numFmtId="0" fontId="5" fillId="22" borderId="1" xfId="0" applyFont="1" applyFill="1" applyBorder="1" applyAlignment="1">
      <alignment horizontal="center" wrapText="1"/>
    </xf>
    <xf numFmtId="0" fontId="0" fillId="30" borderId="1" xfId="0" applyFill="1" applyBorder="1"/>
    <xf numFmtId="0" fontId="1" fillId="30" borderId="1" xfId="0" applyFont="1" applyFill="1" applyBorder="1" applyAlignment="1">
      <alignment horizontal="center" vertical="center" textRotation="90" wrapText="1"/>
    </xf>
    <xf numFmtId="0" fontId="1" fillId="31" borderId="1" xfId="0" applyFont="1" applyFill="1" applyBorder="1" applyAlignment="1">
      <alignment horizontal="center" vertical="center" wrapText="1"/>
    </xf>
    <xf numFmtId="0" fontId="9" fillId="0" borderId="0" xfId="0" applyFont="1"/>
    <xf numFmtId="0" fontId="8" fillId="11" borderId="1" xfId="0" applyFont="1" applyFill="1" applyBorder="1" applyAlignment="1">
      <alignment horizontal="center" vertical="center"/>
    </xf>
    <xf numFmtId="0" fontId="0" fillId="12" borderId="1" xfId="0" applyFont="1" applyFill="1" applyBorder="1" applyAlignment="1">
      <alignment horizontal="center"/>
    </xf>
    <xf numFmtId="0" fontId="0" fillId="30" borderId="1" xfId="0" applyFont="1" applyFill="1" applyBorder="1" applyAlignment="1">
      <alignment horizontal="center"/>
    </xf>
    <xf numFmtId="0" fontId="1" fillId="12" borderId="1" xfId="0" applyFont="1" applyFill="1" applyBorder="1" applyAlignment="1">
      <alignment horizontal="right" wrapText="1"/>
    </xf>
    <xf numFmtId="0" fontId="1" fillId="6" borderId="1" xfId="0" applyFont="1" applyFill="1" applyBorder="1" applyAlignment="1">
      <alignment wrapText="1"/>
    </xf>
    <xf numFmtId="0" fontId="0" fillId="0" borderId="0" xfId="0" applyAlignment="1">
      <alignment wrapText="1"/>
    </xf>
    <xf numFmtId="0" fontId="4" fillId="32" borderId="1" xfId="0" applyFont="1" applyFill="1" applyBorder="1" applyAlignment="1">
      <alignment horizontal="center" vertical="center" wrapText="1"/>
    </xf>
    <xf numFmtId="0" fontId="11" fillId="32" borderId="1" xfId="0" applyFont="1" applyFill="1" applyBorder="1" applyAlignment="1">
      <alignment vertical="top" wrapText="1"/>
    </xf>
    <xf numFmtId="0" fontId="11" fillId="32" borderId="1" xfId="0" applyFont="1" applyFill="1" applyBorder="1" applyAlignment="1">
      <alignment horizontal="center" vertical="center" wrapText="1"/>
    </xf>
    <xf numFmtId="0" fontId="11" fillId="15" borderId="1" xfId="0" applyFont="1" applyFill="1" applyBorder="1" applyAlignment="1">
      <alignment vertical="top" wrapText="1"/>
    </xf>
    <xf numFmtId="0" fontId="15" fillId="33" borderId="1" xfId="0" applyFont="1" applyFill="1" applyBorder="1" applyAlignment="1">
      <alignment horizontal="center" vertical="center" wrapText="1"/>
    </xf>
    <xf numFmtId="0" fontId="17" fillId="33" borderId="1" xfId="0" applyFont="1" applyFill="1" applyBorder="1" applyAlignment="1">
      <alignment vertical="top" wrapText="1"/>
    </xf>
    <xf numFmtId="0" fontId="13" fillId="32" borderId="1" xfId="0" applyFont="1" applyFill="1" applyBorder="1" applyAlignment="1">
      <alignment horizontal="center" vertical="center" wrapText="1"/>
    </xf>
    <xf numFmtId="0" fontId="17" fillId="13" borderId="3" xfId="0" applyFont="1" applyFill="1" applyBorder="1" applyAlignment="1">
      <alignment vertical="top" wrapText="1"/>
    </xf>
    <xf numFmtId="0" fontId="13" fillId="32" borderId="3" xfId="0" applyFont="1" applyFill="1" applyBorder="1" applyAlignment="1">
      <alignment horizontal="center" vertical="center" wrapText="1"/>
    </xf>
    <xf numFmtId="0" fontId="13" fillId="21" borderId="9"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7" fillId="32"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1" fillId="32" borderId="1" xfId="0" applyFont="1" applyFill="1" applyBorder="1" applyAlignment="1">
      <alignment horizontal="center" vertical="top" wrapText="1"/>
    </xf>
    <xf numFmtId="0" fontId="22" fillId="3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3" fillId="2" borderId="3" xfId="0" applyFont="1" applyFill="1" applyBorder="1" applyAlignment="1">
      <alignment vertical="top" wrapText="1"/>
    </xf>
    <xf numFmtId="0" fontId="24" fillId="0" borderId="0" xfId="0" applyFont="1"/>
    <xf numFmtId="0" fontId="10" fillId="4" borderId="1" xfId="0" applyFont="1" applyFill="1" applyBorder="1" applyAlignment="1">
      <alignment horizontal="center" wrapText="1"/>
    </xf>
    <xf numFmtId="0" fontId="7" fillId="32" borderId="1" xfId="0" applyFont="1" applyFill="1" applyBorder="1" applyAlignment="1">
      <alignment vertical="center" wrapText="1"/>
    </xf>
    <xf numFmtId="0" fontId="23" fillId="27" borderId="3" xfId="0" applyFont="1" applyFill="1" applyBorder="1" applyAlignment="1">
      <alignment vertical="top" wrapText="1"/>
    </xf>
    <xf numFmtId="0" fontId="17" fillId="27" borderId="3" xfId="0" applyFont="1" applyFill="1" applyBorder="1" applyAlignment="1">
      <alignment vertical="top" wrapText="1"/>
    </xf>
    <xf numFmtId="0" fontId="0" fillId="3" borderId="10" xfId="0" applyNumberFormat="1" applyFont="1" applyFill="1" applyBorder="1" applyAlignment="1">
      <alignment horizontal="left" vertical="top" wrapText="1"/>
    </xf>
    <xf numFmtId="0" fontId="23" fillId="27" borderId="7" xfId="0" applyFont="1" applyFill="1" applyBorder="1" applyAlignment="1">
      <alignment vertical="top" wrapText="1"/>
    </xf>
    <xf numFmtId="0" fontId="7" fillId="15" borderId="1" xfId="0" applyFont="1" applyFill="1" applyBorder="1" applyAlignment="1">
      <alignment vertical="center" wrapText="1"/>
    </xf>
    <xf numFmtId="0" fontId="7" fillId="15"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23" borderId="1" xfId="0" applyFont="1" applyFill="1" applyBorder="1" applyAlignment="1">
      <alignment horizontal="center" vertical="center" wrapText="1"/>
    </xf>
    <xf numFmtId="0" fontId="13" fillId="25" borderId="1" xfId="0" applyFont="1" applyFill="1" applyBorder="1" applyAlignment="1">
      <alignment horizontal="center" vertical="center" wrapText="1"/>
    </xf>
    <xf numFmtId="0" fontId="13" fillId="25" borderId="3" xfId="0" applyFont="1" applyFill="1" applyBorder="1" applyAlignment="1">
      <alignment horizontal="center" vertical="center" wrapText="1"/>
    </xf>
    <xf numFmtId="0" fontId="5" fillId="3" borderId="1" xfId="0" applyNumberFormat="1" applyFont="1" applyFill="1" applyBorder="1" applyAlignment="1">
      <alignment vertical="center" wrapText="1"/>
    </xf>
    <xf numFmtId="0" fontId="5" fillId="3" borderId="1" xfId="0" applyFont="1" applyFill="1" applyBorder="1" applyAlignment="1">
      <alignment vertical="center" wrapText="1"/>
    </xf>
    <xf numFmtId="0" fontId="5" fillId="18" borderId="1" xfId="0" applyFont="1" applyFill="1" applyBorder="1" applyAlignment="1">
      <alignment vertical="center" wrapText="1"/>
    </xf>
    <xf numFmtId="0" fontId="5" fillId="18" borderId="1" xfId="0" applyNumberFormat="1" applyFont="1" applyFill="1" applyBorder="1" applyAlignment="1">
      <alignment vertical="center" wrapText="1"/>
    </xf>
    <xf numFmtId="0" fontId="9" fillId="18" borderId="1" xfId="0" applyFont="1" applyFill="1" applyBorder="1" applyAlignment="1">
      <alignment vertical="center" wrapText="1"/>
    </xf>
    <xf numFmtId="0" fontId="14" fillId="29" borderId="1" xfId="0" applyFont="1" applyFill="1" applyBorder="1" applyAlignment="1">
      <alignment horizontal="center" vertical="center" wrapText="1"/>
    </xf>
    <xf numFmtId="0" fontId="13" fillId="29"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center" vertical="center"/>
    </xf>
    <xf numFmtId="0" fontId="24" fillId="15" borderId="1" xfId="0" applyFont="1" applyFill="1" applyBorder="1" applyAlignment="1">
      <alignment vertical="top" wrapText="1"/>
    </xf>
    <xf numFmtId="0" fontId="14" fillId="23" borderId="1" xfId="0" applyFont="1" applyFill="1" applyBorder="1" applyAlignment="1">
      <alignment horizontal="center" vertical="center" wrapText="1"/>
    </xf>
    <xf numFmtId="0" fontId="23" fillId="29" borderId="1" xfId="0" applyFont="1" applyFill="1" applyBorder="1" applyAlignment="1">
      <alignment horizontal="center" vertical="top" wrapText="1"/>
    </xf>
    <xf numFmtId="0" fontId="5" fillId="22" borderId="1" xfId="0"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26" fillId="19" borderId="1" xfId="0" applyFont="1" applyFill="1" applyBorder="1" applyAlignment="1">
      <alignment horizontal="center" vertical="center" wrapText="1"/>
    </xf>
    <xf numFmtId="0" fontId="26" fillId="4" borderId="1" xfId="0" applyFont="1" applyFill="1" applyBorder="1" applyAlignment="1">
      <alignment horizontal="center" wrapText="1"/>
    </xf>
    <xf numFmtId="0" fontId="26"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24" fillId="14" borderId="1" xfId="0" applyFont="1" applyFill="1" applyBorder="1" applyAlignment="1">
      <alignment vertical="top" wrapText="1"/>
    </xf>
    <xf numFmtId="0" fontId="14" fillId="25"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16" fillId="13" borderId="1" xfId="0" applyNumberFormat="1" applyFont="1" applyFill="1" applyBorder="1" applyAlignment="1">
      <alignment horizontal="center" vertical="center" wrapText="1"/>
    </xf>
    <xf numFmtId="0" fontId="24" fillId="13" borderId="1" xfId="0" applyNumberFormat="1" applyFont="1" applyFill="1" applyBorder="1" applyAlignment="1">
      <alignment vertical="top" wrapText="1"/>
    </xf>
    <xf numFmtId="0" fontId="23"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top" wrapText="1"/>
    </xf>
    <xf numFmtId="0" fontId="13" fillId="32" borderId="1" xfId="0" applyNumberFormat="1" applyFont="1" applyFill="1" applyBorder="1" applyAlignment="1">
      <alignment horizontal="center" vertical="center" wrapText="1"/>
    </xf>
    <xf numFmtId="0" fontId="7" fillId="32" borderId="1" xfId="0" applyNumberFormat="1" applyFont="1" applyFill="1" applyBorder="1" applyAlignment="1">
      <alignment horizontal="center" vertical="center" wrapText="1"/>
    </xf>
    <xf numFmtId="0" fontId="11" fillId="32" borderId="1" xfId="0" applyNumberFormat="1" applyFont="1" applyFill="1" applyBorder="1" applyAlignment="1">
      <alignment vertical="top" wrapText="1"/>
    </xf>
    <xf numFmtId="0" fontId="5" fillId="4" borderId="1" xfId="0" applyNumberFormat="1" applyFont="1" applyFill="1" applyBorder="1" applyAlignment="1">
      <alignment horizontal="center" vertical="center" wrapText="1"/>
    </xf>
    <xf numFmtId="0" fontId="26" fillId="4" borderId="1" xfId="0" applyNumberFormat="1" applyFont="1" applyFill="1" applyBorder="1" applyAlignment="1">
      <alignment horizontal="center" vertical="center" wrapText="1"/>
    </xf>
    <xf numFmtId="0" fontId="25"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wrapText="1"/>
    </xf>
    <xf numFmtId="0" fontId="26" fillId="4" borderId="1" xfId="0" applyNumberFormat="1" applyFont="1" applyFill="1" applyBorder="1" applyAlignment="1">
      <alignment horizontal="center" wrapText="1"/>
    </xf>
    <xf numFmtId="0" fontId="0" fillId="3" borderId="1" xfId="0" applyNumberFormat="1" applyFill="1" applyBorder="1" applyAlignment="1">
      <alignment vertical="top" wrapText="1"/>
    </xf>
    <xf numFmtId="0" fontId="3" fillId="4" borderId="1" xfId="0" applyNumberFormat="1" applyFont="1" applyFill="1" applyBorder="1" applyAlignment="1">
      <alignment horizontal="center" vertical="center" wrapText="1"/>
    </xf>
    <xf numFmtId="0" fontId="7" fillId="32" borderId="1" xfId="0" applyNumberFormat="1" applyFont="1" applyFill="1" applyBorder="1" applyAlignment="1">
      <alignment horizontal="center" wrapText="1"/>
    </xf>
    <xf numFmtId="0" fontId="4" fillId="32" borderId="1" xfId="0" applyNumberFormat="1" applyFont="1" applyFill="1" applyBorder="1" applyAlignment="1">
      <alignment vertical="center" wrapText="1"/>
    </xf>
    <xf numFmtId="0" fontId="3" fillId="4" borderId="1" xfId="0" applyNumberFormat="1" applyFont="1" applyFill="1" applyBorder="1" applyAlignment="1">
      <alignment horizontal="center" wrapText="1"/>
    </xf>
    <xf numFmtId="0" fontId="25" fillId="4" borderId="1" xfId="0" applyNumberFormat="1" applyFont="1" applyFill="1" applyBorder="1" applyAlignment="1">
      <alignment horizontal="center" wrapText="1"/>
    </xf>
    <xf numFmtId="0" fontId="16" fillId="33" borderId="1" xfId="0" applyNumberFormat="1" applyFont="1" applyFill="1" applyBorder="1" applyAlignment="1">
      <alignment horizontal="center" vertical="center" wrapText="1"/>
    </xf>
    <xf numFmtId="0" fontId="23" fillId="33" borderId="1" xfId="0" applyNumberFormat="1" applyFont="1" applyFill="1" applyBorder="1" applyAlignment="1">
      <alignment horizontal="center" vertical="top" wrapText="1"/>
    </xf>
    <xf numFmtId="0" fontId="23" fillId="29" borderId="1" xfId="0" applyNumberFormat="1" applyFont="1" applyFill="1" applyBorder="1" applyAlignment="1">
      <alignment horizontal="center" vertical="center" wrapText="1"/>
    </xf>
    <xf numFmtId="0" fontId="14" fillId="29" borderId="1" xfId="0" applyNumberFormat="1" applyFont="1" applyFill="1" applyBorder="1" applyAlignment="1">
      <alignment horizontal="center" vertical="top" wrapText="1"/>
    </xf>
    <xf numFmtId="0" fontId="13" fillId="15" borderId="1" xfId="0" applyNumberFormat="1" applyFont="1" applyFill="1" applyBorder="1" applyAlignment="1">
      <alignment horizontal="center" vertical="center" wrapText="1"/>
    </xf>
    <xf numFmtId="0" fontId="7" fillId="15" borderId="1" xfId="0" applyNumberFormat="1" applyFont="1" applyFill="1" applyBorder="1" applyAlignment="1">
      <alignment horizontal="center" vertical="center" wrapText="1"/>
    </xf>
    <xf numFmtId="0" fontId="11" fillId="15" borderId="1" xfId="0" applyNumberFormat="1" applyFont="1" applyFill="1" applyBorder="1" applyAlignment="1">
      <alignment vertical="top" wrapText="1"/>
    </xf>
    <xf numFmtId="0" fontId="1" fillId="17" borderId="1" xfId="0" applyNumberFormat="1" applyFont="1" applyFill="1" applyBorder="1" applyAlignment="1">
      <alignment horizontal="center" wrapText="1"/>
    </xf>
    <xf numFmtId="0" fontId="25" fillId="17" borderId="1" xfId="0" applyNumberFormat="1" applyFont="1" applyFill="1" applyBorder="1" applyAlignment="1">
      <alignment horizontal="center" wrapText="1"/>
    </xf>
    <xf numFmtId="0" fontId="0" fillId="18" borderId="1" xfId="0" applyNumberFormat="1" applyFont="1" applyFill="1" applyBorder="1" applyAlignment="1">
      <alignment vertical="center" wrapText="1"/>
    </xf>
    <xf numFmtId="0" fontId="3" fillId="17" borderId="1" xfId="0" applyNumberFormat="1" applyFont="1" applyFill="1" applyBorder="1" applyAlignment="1">
      <alignment horizontal="center" wrapText="1"/>
    </xf>
    <xf numFmtId="0" fontId="12" fillId="29" borderId="1" xfId="0" applyNumberFormat="1" applyFont="1" applyFill="1" applyBorder="1" applyAlignment="1">
      <alignment horizontal="center" vertical="center" wrapText="1"/>
    </xf>
    <xf numFmtId="0" fontId="13" fillId="29" borderId="1" xfId="0" applyNumberFormat="1" applyFont="1" applyFill="1" applyBorder="1" applyAlignment="1">
      <alignment horizontal="center" vertical="top" wrapText="1"/>
    </xf>
    <xf numFmtId="0" fontId="9" fillId="15" borderId="1" xfId="0" applyNumberFormat="1" applyFont="1" applyFill="1" applyBorder="1" applyAlignment="1">
      <alignment vertical="top" wrapText="1"/>
    </xf>
    <xf numFmtId="0" fontId="5" fillId="17" borderId="1" xfId="0" applyNumberFormat="1" applyFont="1" applyFill="1" applyBorder="1" applyAlignment="1">
      <alignment horizontal="center" vertical="center" wrapText="1"/>
    </xf>
    <xf numFmtId="0" fontId="26" fillId="17" borderId="1" xfId="0" applyNumberFormat="1" applyFont="1" applyFill="1" applyBorder="1" applyAlignment="1">
      <alignment horizontal="center" vertical="center" wrapText="1"/>
    </xf>
    <xf numFmtId="0" fontId="0" fillId="18" borderId="0" xfId="0" applyNumberFormat="1" applyFont="1" applyFill="1" applyAlignment="1">
      <alignment vertical="top" wrapText="1"/>
    </xf>
    <xf numFmtId="0" fontId="0" fillId="18" borderId="0" xfId="0" applyNumberFormat="1" applyFill="1" applyAlignment="1">
      <alignment wrapText="1"/>
    </xf>
    <xf numFmtId="0" fontId="14" fillId="29" borderId="1" xfId="0" applyNumberFormat="1" applyFont="1" applyFill="1" applyBorder="1" applyAlignment="1">
      <alignment horizontal="center" vertical="center" wrapText="1"/>
    </xf>
    <xf numFmtId="0" fontId="3" fillId="17" borderId="1" xfId="0" applyNumberFormat="1" applyFont="1" applyFill="1" applyBorder="1" applyAlignment="1">
      <alignment horizontal="center" vertical="center" wrapText="1"/>
    </xf>
    <xf numFmtId="0" fontId="25" fillId="17" borderId="1" xfId="0" applyNumberFormat="1" applyFont="1" applyFill="1" applyBorder="1" applyAlignment="1">
      <alignment horizontal="center" vertical="center" wrapText="1"/>
    </xf>
    <xf numFmtId="0" fontId="24" fillId="15" borderId="1" xfId="0" applyNumberFormat="1" applyFont="1" applyFill="1" applyBorder="1" applyAlignment="1">
      <alignment vertical="top" wrapText="1"/>
    </xf>
    <xf numFmtId="0" fontId="7" fillId="17" borderId="1" xfId="0" applyNumberFormat="1" applyFont="1" applyFill="1" applyBorder="1" applyAlignment="1">
      <alignment horizontal="center" vertical="center" wrapText="1"/>
    </xf>
    <xf numFmtId="0" fontId="27" fillId="17" borderId="1" xfId="0" applyNumberFormat="1" applyFont="1" applyFill="1" applyBorder="1" applyAlignment="1">
      <alignment horizontal="center" vertical="center" wrapText="1"/>
    </xf>
    <xf numFmtId="0" fontId="0" fillId="18" borderId="1" xfId="0" applyNumberFormat="1" applyFont="1" applyFill="1" applyBorder="1" applyAlignment="1">
      <alignment vertical="top"/>
    </xf>
    <xf numFmtId="0" fontId="5" fillId="17" borderId="1" xfId="0" applyNumberFormat="1" applyFont="1" applyFill="1" applyBorder="1" applyAlignment="1">
      <alignment horizontal="center" wrapText="1"/>
    </xf>
    <xf numFmtId="0" fontId="26" fillId="17" borderId="1" xfId="0" applyNumberFormat="1" applyFont="1" applyFill="1" applyBorder="1" applyAlignment="1">
      <alignment horizontal="center" wrapText="1"/>
    </xf>
    <xf numFmtId="0" fontId="16" fillId="16" borderId="1" xfId="0" applyNumberFormat="1" applyFont="1" applyFill="1" applyBorder="1" applyAlignment="1">
      <alignment horizontal="center" vertical="center" wrapText="1"/>
    </xf>
    <xf numFmtId="0" fontId="24" fillId="16" borderId="1" xfId="0" applyNumberFormat="1" applyFont="1" applyFill="1" applyBorder="1" applyAlignment="1">
      <alignment vertical="top" wrapText="1"/>
    </xf>
    <xf numFmtId="0" fontId="13" fillId="25" borderId="1" xfId="0" applyNumberFormat="1" applyFont="1" applyFill="1" applyBorder="1" applyAlignment="1">
      <alignment horizontal="center" vertical="center" wrapText="1"/>
    </xf>
    <xf numFmtId="0" fontId="5" fillId="25" borderId="1" xfId="0" applyNumberFormat="1" applyFont="1" applyFill="1" applyBorder="1" applyAlignment="1">
      <alignment vertical="center" wrapText="1"/>
    </xf>
    <xf numFmtId="0" fontId="7" fillId="14" borderId="1" xfId="0" applyNumberFormat="1" applyFont="1" applyFill="1" applyBorder="1" applyAlignment="1">
      <alignment horizontal="center" vertical="center" wrapText="1"/>
    </xf>
    <xf numFmtId="0" fontId="23" fillId="14" borderId="1" xfId="0" applyNumberFormat="1" applyFont="1" applyFill="1" applyBorder="1" applyAlignment="1">
      <alignment horizontal="center" vertical="top" wrapText="1"/>
    </xf>
    <xf numFmtId="0" fontId="5" fillId="25" borderId="1" xfId="0" applyNumberFormat="1" applyFont="1" applyFill="1" applyBorder="1" applyAlignment="1">
      <alignment horizontal="center" vertical="center" wrapText="1"/>
    </xf>
    <xf numFmtId="0" fontId="5" fillId="19" borderId="1" xfId="0" applyNumberFormat="1" applyFont="1" applyFill="1" applyBorder="1" applyAlignment="1">
      <alignment horizontal="center" vertical="center" wrapText="1"/>
    </xf>
    <xf numFmtId="0" fontId="26" fillId="19" borderId="1" xfId="0" applyNumberFormat="1" applyFont="1" applyFill="1" applyBorder="1" applyAlignment="1">
      <alignment horizontal="center" vertical="center" wrapText="1"/>
    </xf>
    <xf numFmtId="0" fontId="0" fillId="0" borderId="0" xfId="0" applyNumberFormat="1"/>
    <xf numFmtId="0" fontId="0" fillId="0" borderId="0" xfId="0" applyNumberFormat="1" applyFont="1"/>
    <xf numFmtId="0" fontId="17" fillId="27" borderId="3" xfId="0" applyNumberFormat="1" applyFont="1" applyFill="1" applyBorder="1" applyAlignment="1">
      <alignment vertical="top" wrapText="1"/>
    </xf>
    <xf numFmtId="0" fontId="23" fillId="27" borderId="3" xfId="0" applyNumberFormat="1" applyFont="1" applyFill="1" applyBorder="1" applyAlignment="1">
      <alignment vertical="top" wrapText="1"/>
    </xf>
    <xf numFmtId="0" fontId="13" fillId="21" borderId="9" xfId="0" applyNumberFormat="1" applyFont="1" applyFill="1" applyBorder="1" applyAlignment="1">
      <alignment horizontal="center" vertical="center" wrapText="1"/>
    </xf>
    <xf numFmtId="0" fontId="1" fillId="31" borderId="1" xfId="0" applyNumberFormat="1" applyFont="1" applyFill="1" applyBorder="1" applyAlignment="1">
      <alignment horizontal="center" vertical="center" wrapText="1"/>
    </xf>
    <xf numFmtId="0" fontId="5" fillId="26" borderId="1" xfId="0" applyNumberFormat="1" applyFont="1" applyFill="1" applyBorder="1" applyAlignment="1">
      <alignment horizontal="center" vertical="center" wrapText="1"/>
    </xf>
    <xf numFmtId="0" fontId="4" fillId="26" borderId="1" xfId="0" applyNumberFormat="1" applyFont="1" applyFill="1" applyBorder="1" applyAlignment="1">
      <alignment horizontal="center" vertical="center" wrapText="1"/>
    </xf>
    <xf numFmtId="0" fontId="4" fillId="26" borderId="1" xfId="0" applyNumberFormat="1" applyFont="1" applyFill="1" applyBorder="1" applyAlignment="1">
      <alignment horizontal="center" vertical="top" wrapText="1"/>
    </xf>
    <xf numFmtId="0" fontId="23" fillId="27" borderId="11" xfId="0" applyNumberFormat="1" applyFont="1" applyFill="1" applyBorder="1" applyAlignment="1">
      <alignment vertical="top" wrapText="1"/>
    </xf>
    <xf numFmtId="0" fontId="23" fillId="27" borderId="7" xfId="0" applyNumberFormat="1" applyFont="1" applyFill="1" applyBorder="1" applyAlignment="1">
      <alignment vertical="top" wrapText="1"/>
    </xf>
    <xf numFmtId="0" fontId="1" fillId="26" borderId="1" xfId="0" applyNumberFormat="1" applyFont="1" applyFill="1" applyBorder="1" applyAlignment="1">
      <alignment horizontal="center" vertical="center" wrapText="1"/>
    </xf>
    <xf numFmtId="0" fontId="12" fillId="2" borderId="1" xfId="0" applyNumberFormat="1" applyFont="1" applyFill="1" applyBorder="1" applyAlignment="1">
      <alignment vertical="top" wrapText="1"/>
    </xf>
    <xf numFmtId="0" fontId="1" fillId="26" borderId="1" xfId="0" applyNumberFormat="1" applyFont="1" applyFill="1" applyBorder="1" applyAlignment="1">
      <alignment horizontal="center" vertical="top" wrapText="1"/>
    </xf>
    <xf numFmtId="0" fontId="17" fillId="33" borderId="1" xfId="0" applyNumberFormat="1" applyFont="1" applyFill="1" applyBorder="1" applyAlignment="1">
      <alignment vertical="top" wrapText="1"/>
    </xf>
    <xf numFmtId="0" fontId="12" fillId="29" borderId="1" xfId="0" applyNumberFormat="1" applyFont="1" applyFill="1" applyBorder="1" applyAlignment="1">
      <alignment vertical="top" wrapText="1"/>
    </xf>
    <xf numFmtId="0" fontId="18" fillId="23" borderId="1" xfId="0" applyNumberFormat="1" applyFont="1" applyFill="1" applyBorder="1" applyAlignment="1">
      <alignment horizontal="center" vertical="center" wrapText="1"/>
    </xf>
    <xf numFmtId="0" fontId="1" fillId="22" borderId="1" xfId="0" applyNumberFormat="1" applyFont="1" applyFill="1" applyBorder="1" applyAlignment="1">
      <alignment horizontal="center" vertical="center" wrapText="1"/>
    </xf>
    <xf numFmtId="0" fontId="1" fillId="22" borderId="1" xfId="0" applyNumberFormat="1" applyFont="1" applyFill="1" applyBorder="1" applyAlignment="1">
      <alignment horizontal="center" vertical="top" wrapText="1"/>
    </xf>
    <xf numFmtId="0" fontId="13" fillId="23" borderId="1" xfId="0" applyNumberFormat="1" applyFont="1" applyFill="1" applyBorder="1" applyAlignment="1">
      <alignment horizontal="center" vertical="center" wrapText="1"/>
    </xf>
    <xf numFmtId="0" fontId="5" fillId="22" borderId="1" xfId="0" applyNumberFormat="1" applyFont="1" applyFill="1" applyBorder="1" applyAlignment="1">
      <alignment horizontal="center" vertical="center" wrapText="1"/>
    </xf>
    <xf numFmtId="0" fontId="0" fillId="18" borderId="0" xfId="0" applyNumberFormat="1" applyFill="1" applyAlignment="1">
      <alignment horizontal="left" vertical="top" wrapText="1"/>
    </xf>
    <xf numFmtId="0" fontId="23" fillId="29" borderId="1" xfId="0" applyNumberFormat="1" applyFont="1" applyFill="1" applyBorder="1" applyAlignment="1">
      <alignment horizontal="center" vertical="top" wrapText="1"/>
    </xf>
    <xf numFmtId="0" fontId="14" fillId="23" borderId="1" xfId="0" applyNumberFormat="1" applyFont="1" applyFill="1" applyBorder="1" applyAlignment="1">
      <alignment horizontal="center" vertical="center" wrapText="1"/>
    </xf>
    <xf numFmtId="0" fontId="5" fillId="22" borderId="1" xfId="0" applyNumberFormat="1" applyFont="1" applyFill="1" applyBorder="1" applyAlignment="1">
      <alignment horizontal="center" wrapText="1"/>
    </xf>
    <xf numFmtId="0" fontId="17" fillId="16" borderId="1" xfId="0" applyNumberFormat="1" applyFont="1" applyFill="1" applyBorder="1" applyAlignment="1">
      <alignment vertical="top" wrapText="1"/>
    </xf>
    <xf numFmtId="0" fontId="14" fillId="25" borderId="1" xfId="0" applyNumberFormat="1" applyFont="1" applyFill="1" applyBorder="1" applyAlignment="1">
      <alignment horizontal="center" vertical="center" wrapText="1"/>
    </xf>
    <xf numFmtId="0" fontId="5" fillId="24" borderId="1" xfId="0" applyNumberFormat="1" applyFont="1" applyFill="1" applyBorder="1" applyAlignment="1">
      <alignment horizontal="center" vertical="center" wrapText="1"/>
    </xf>
    <xf numFmtId="0" fontId="5" fillId="0" borderId="0" xfId="0" applyFont="1"/>
    <xf numFmtId="0" fontId="5" fillId="26" borderId="1" xfId="0" applyNumberFormat="1" applyFont="1" applyFill="1" applyBorder="1" applyAlignment="1">
      <alignment horizontal="center" vertical="top" wrapText="1"/>
    </xf>
    <xf numFmtId="0" fontId="5" fillId="26" borderId="1" xfId="0" applyFont="1" applyFill="1" applyBorder="1" applyAlignment="1">
      <alignment horizontal="center" vertical="top" wrapText="1"/>
    </xf>
    <xf numFmtId="0" fontId="5" fillId="0" borderId="0" xfId="0" applyFont="1" applyAlignment="1">
      <alignment horizontal="center" vertical="center"/>
    </xf>
    <xf numFmtId="0" fontId="5" fillId="17" borderId="1" xfId="0" applyNumberFormat="1" applyFont="1" applyFill="1" applyBorder="1" applyAlignment="1">
      <alignment vertical="center" wrapText="1"/>
    </xf>
    <xf numFmtId="0" fontId="26" fillId="17" borderId="1" xfId="0" applyNumberFormat="1" applyFont="1" applyFill="1" applyBorder="1" applyAlignment="1">
      <alignment vertical="center" wrapText="1"/>
    </xf>
    <xf numFmtId="0" fontId="10" fillId="17" borderId="1" xfId="0" applyFont="1" applyFill="1" applyBorder="1" applyAlignment="1">
      <alignment vertical="center" wrapText="1"/>
    </xf>
    <xf numFmtId="0" fontId="5" fillId="22" borderId="1" xfId="0" applyNumberFormat="1" applyFont="1" applyFill="1" applyBorder="1" applyAlignment="1">
      <alignment vertical="center" wrapText="1"/>
    </xf>
    <xf numFmtId="0" fontId="28" fillId="17" borderId="1" xfId="0" applyFont="1" applyFill="1" applyBorder="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20" borderId="1" xfId="0" applyNumberFormat="1" applyFont="1" applyFill="1" applyBorder="1" applyAlignment="1">
      <alignment horizontal="center" vertical="center" wrapText="1"/>
    </xf>
    <xf numFmtId="0" fontId="24" fillId="32" borderId="1" xfId="0" applyNumberFormat="1" applyFont="1" applyFill="1" applyBorder="1" applyAlignment="1">
      <alignment vertical="top" wrapText="1"/>
    </xf>
    <xf numFmtId="0" fontId="24" fillId="32" borderId="1" xfId="0" applyFont="1" applyFill="1" applyBorder="1" applyAlignment="1">
      <alignment vertical="top" wrapText="1"/>
    </xf>
    <xf numFmtId="0" fontId="14" fillId="21" borderId="9" xfId="0" applyNumberFormat="1" applyFont="1" applyFill="1" applyBorder="1" applyAlignment="1">
      <alignment horizontal="center" vertical="center" wrapText="1"/>
    </xf>
    <xf numFmtId="0" fontId="14" fillId="21" borderId="9" xfId="0" applyFont="1" applyFill="1" applyBorder="1" applyAlignment="1">
      <alignment horizontal="center" vertical="center" wrapText="1"/>
    </xf>
    <xf numFmtId="0" fontId="9" fillId="0" borderId="1" xfId="0" applyFont="1" applyBorder="1"/>
    <xf numFmtId="0" fontId="5" fillId="0" borderId="1" xfId="0" applyFont="1" applyBorder="1" applyAlignment="1"/>
    <xf numFmtId="0" fontId="5"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9" fillId="7"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9" fillId="10"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7" fillId="0" borderId="1" xfId="0" applyFont="1" applyBorder="1" applyAlignment="1">
      <alignment horizontal="center" vertical="center"/>
    </xf>
    <xf numFmtId="0" fontId="0" fillId="0" borderId="0" xfId="0" applyAlignment="1">
      <alignment horizontal="center" vertical="center"/>
    </xf>
    <xf numFmtId="0" fontId="23" fillId="29" borderId="1" xfId="0" applyFont="1" applyFill="1" applyBorder="1" applyAlignment="1">
      <alignment vertical="top" wrapText="1"/>
    </xf>
    <xf numFmtId="0" fontId="23" fillId="29" borderId="1" xfId="0" applyNumberFormat="1" applyFont="1" applyFill="1" applyBorder="1" applyAlignment="1">
      <alignment vertical="top" wrapText="1"/>
    </xf>
    <xf numFmtId="0" fontId="0" fillId="18"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4" fillId="19" borderId="1" xfId="0" applyNumberFormat="1" applyFont="1" applyFill="1" applyBorder="1" applyAlignment="1">
      <alignment horizontal="center" vertical="center" wrapText="1"/>
    </xf>
    <xf numFmtId="0" fontId="5" fillId="22" borderId="1" xfId="0" applyNumberFormat="1" applyFont="1" applyFill="1" applyBorder="1" applyAlignment="1">
      <alignment horizontal="center" vertical="top" wrapText="1"/>
    </xf>
    <xf numFmtId="0" fontId="5" fillId="31" borderId="1" xfId="0" applyNumberFormat="1" applyFont="1" applyFill="1" applyBorder="1" applyAlignment="1">
      <alignment horizontal="center" vertical="center" wrapText="1"/>
    </xf>
    <xf numFmtId="0" fontId="26" fillId="31"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23" fillId="29" borderId="1" xfId="0" applyFont="1" applyFill="1" applyBorder="1" applyAlignment="1">
      <alignment horizontal="center" vertical="center" wrapText="1"/>
    </xf>
    <xf numFmtId="0" fontId="24" fillId="13"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4" fillId="33" borderId="1" xfId="0" applyFont="1" applyFill="1" applyBorder="1" applyAlignment="1">
      <alignment horizontal="center" vertical="center" wrapText="1"/>
    </xf>
    <xf numFmtId="0" fontId="12" fillId="29" borderId="1" xfId="0" applyFont="1" applyFill="1" applyBorder="1" applyAlignment="1">
      <alignment horizontal="center" vertical="center" wrapText="1"/>
    </xf>
    <xf numFmtId="164" fontId="0" fillId="18" borderId="1" xfId="0" applyNumberFormat="1" applyFont="1" applyFill="1" applyBorder="1" applyAlignment="1">
      <alignment horizontal="center" vertical="center" wrapText="1"/>
    </xf>
    <xf numFmtId="0" fontId="0" fillId="18"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0" fillId="0" borderId="0" xfId="0" applyFont="1" applyAlignment="1">
      <alignment horizontal="center" vertical="center"/>
    </xf>
    <xf numFmtId="0" fontId="30" fillId="37" borderId="1" xfId="0" applyFont="1" applyFill="1" applyBorder="1" applyAlignment="1">
      <alignment horizontal="left" vertical="top" wrapText="1"/>
    </xf>
    <xf numFmtId="0" fontId="30" fillId="17" borderId="1" xfId="0" applyFont="1" applyFill="1" applyBorder="1" applyAlignment="1">
      <alignment horizontal="left" vertical="top" wrapText="1"/>
    </xf>
    <xf numFmtId="0" fontId="30" fillId="36" borderId="1" xfId="0" applyFont="1" applyFill="1" applyBorder="1" applyAlignment="1">
      <alignment horizontal="left" vertical="top" wrapText="1"/>
    </xf>
    <xf numFmtId="0" fontId="27" fillId="38" borderId="1"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3" fillId="13" borderId="1" xfId="0" applyNumberFormat="1" applyFont="1" applyFill="1" applyBorder="1" applyAlignment="1">
      <alignment horizontal="center" vertical="center" wrapText="1"/>
    </xf>
    <xf numFmtId="0" fontId="32" fillId="33" borderId="1" xfId="0" applyFont="1" applyFill="1" applyBorder="1" applyAlignment="1">
      <alignment horizontal="center" vertical="center" wrapText="1"/>
    </xf>
    <xf numFmtId="0" fontId="33" fillId="33"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7" fillId="37" borderId="1" xfId="0" applyFont="1" applyFill="1" applyBorder="1" applyAlignment="1">
      <alignment horizontal="center" vertical="center" wrapText="1"/>
    </xf>
    <xf numFmtId="0" fontId="7" fillId="37"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27" fillId="36" borderId="1" xfId="0" applyFont="1" applyFill="1" applyBorder="1" applyAlignment="1">
      <alignment horizontal="center" vertical="center" wrapText="1"/>
    </xf>
    <xf numFmtId="0" fontId="34" fillId="33" borderId="1" xfId="0" applyFont="1" applyFill="1" applyBorder="1" applyAlignment="1">
      <alignment horizontal="center" vertical="center"/>
    </xf>
    <xf numFmtId="0" fontId="31" fillId="39" borderId="2" xfId="0" applyFont="1" applyFill="1" applyBorder="1" applyAlignment="1">
      <alignment horizontal="left" vertical="top" wrapText="1"/>
    </xf>
    <xf numFmtId="0" fontId="27" fillId="40" borderId="1" xfId="0" applyFont="1" applyFill="1" applyBorder="1" applyAlignment="1">
      <alignment horizontal="left" vertical="top" wrapText="1"/>
    </xf>
    <xf numFmtId="0" fontId="27" fillId="38"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27" fillId="37" borderId="9" xfId="0" applyFont="1" applyFill="1" applyBorder="1" applyAlignment="1">
      <alignment horizontal="center" vertical="center" wrapText="1"/>
    </xf>
    <xf numFmtId="0" fontId="30" fillId="37" borderId="9" xfId="0" applyFont="1" applyFill="1" applyBorder="1" applyAlignment="1">
      <alignment horizontal="left" vertical="top" wrapText="1"/>
    </xf>
    <xf numFmtId="0" fontId="34" fillId="41" borderId="9" xfId="0" applyFont="1" applyFill="1" applyBorder="1" applyAlignment="1">
      <alignment horizontal="center" vertical="center" wrapText="1"/>
    </xf>
    <xf numFmtId="0" fontId="34" fillId="13" borderId="14" xfId="0" applyFont="1" applyFill="1" applyBorder="1" applyAlignment="1">
      <alignment horizontal="center" vertical="top" wrapText="1"/>
    </xf>
    <xf numFmtId="0" fontId="15" fillId="29" borderId="5" xfId="0" applyFont="1" applyFill="1" applyBorder="1" applyAlignment="1">
      <alignment horizontal="center" vertical="center" wrapText="1"/>
    </xf>
    <xf numFmtId="0" fontId="15" fillId="29" borderId="1" xfId="0" applyFont="1" applyFill="1" applyBorder="1" applyAlignment="1">
      <alignment horizontal="center" vertical="center" wrapText="1"/>
    </xf>
    <xf numFmtId="0" fontId="27" fillId="18" borderId="5" xfId="0" applyFont="1" applyFill="1" applyBorder="1" applyAlignment="1">
      <alignment horizontal="center" vertical="center" wrapText="1"/>
    </xf>
    <xf numFmtId="0" fontId="27" fillId="18" borderId="1" xfId="0" applyFont="1" applyFill="1" applyBorder="1" applyAlignment="1">
      <alignment horizontal="center" vertical="center" wrapText="1"/>
    </xf>
    <xf numFmtId="0" fontId="31" fillId="40" borderId="2" xfId="0" applyFont="1" applyFill="1" applyBorder="1" applyAlignment="1">
      <alignment horizontal="left" vertical="top" wrapText="1"/>
    </xf>
    <xf numFmtId="0" fontId="27" fillId="40" borderId="2" xfId="0" applyFont="1" applyFill="1" applyBorder="1" applyAlignment="1">
      <alignment horizontal="left" vertical="top" wrapText="1"/>
    </xf>
    <xf numFmtId="0" fontId="27" fillId="17" borderId="10" xfId="0" applyFont="1" applyFill="1" applyBorder="1" applyAlignment="1">
      <alignment horizontal="center" vertical="center" wrapText="1"/>
    </xf>
    <xf numFmtId="0" fontId="30" fillId="17" borderId="10" xfId="0" applyFont="1" applyFill="1" applyBorder="1" applyAlignment="1">
      <alignment horizontal="left" vertical="top" wrapText="1"/>
    </xf>
    <xf numFmtId="0" fontId="14" fillId="16" borderId="9" xfId="0" applyFont="1" applyFill="1" applyBorder="1" applyAlignment="1">
      <alignment horizontal="center" vertical="center" wrapText="1"/>
    </xf>
    <xf numFmtId="0" fontId="23" fillId="16" borderId="11" xfId="0" applyFont="1" applyFill="1" applyBorder="1" applyAlignment="1">
      <alignment horizontal="center" vertical="center"/>
    </xf>
    <xf numFmtId="0" fontId="23" fillId="16" borderId="8" xfId="0" applyFont="1" applyFill="1" applyBorder="1" applyAlignment="1">
      <alignment horizontal="center" vertical="center"/>
    </xf>
    <xf numFmtId="0" fontId="14" fillId="16" borderId="13"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34" fillId="33" borderId="9" xfId="0" applyFont="1" applyFill="1" applyBorder="1" applyAlignment="1">
      <alignment horizontal="center" vertical="center" wrapText="1"/>
    </xf>
    <xf numFmtId="0" fontId="36" fillId="36" borderId="5" xfId="0" applyFont="1" applyFill="1" applyBorder="1" applyAlignment="1">
      <alignment horizontal="center" vertical="center" wrapText="1"/>
    </xf>
    <xf numFmtId="0" fontId="36" fillId="36" borderId="1" xfId="0" applyFont="1" applyFill="1" applyBorder="1" applyAlignment="1">
      <alignment horizontal="center" vertical="center" wrapText="1"/>
    </xf>
    <xf numFmtId="0" fontId="14" fillId="32" borderId="1" xfId="0" applyFont="1" applyFill="1" applyBorder="1" applyAlignment="1">
      <alignment horizontal="center" vertical="center" wrapText="1"/>
    </xf>
    <xf numFmtId="0" fontId="14" fillId="32" borderId="1" xfId="0" applyNumberFormat="1" applyFont="1" applyFill="1" applyBorder="1" applyAlignment="1">
      <alignment horizontal="center" vertical="center" wrapText="1"/>
    </xf>
    <xf numFmtId="0" fontId="38" fillId="32" borderId="1" xfId="0" applyNumberFormat="1" applyFont="1" applyFill="1" applyBorder="1" applyAlignment="1">
      <alignment vertical="top" wrapText="1"/>
    </xf>
    <xf numFmtId="0" fontId="37" fillId="32" borderId="1" xfId="0" applyFont="1" applyFill="1" applyBorder="1" applyAlignment="1">
      <alignment horizontal="center" vertical="center" wrapText="1"/>
    </xf>
    <xf numFmtId="0" fontId="34" fillId="32" borderId="1" xfId="0" applyFont="1" applyFill="1" applyBorder="1" applyAlignment="1">
      <alignment horizontal="center" vertical="center" wrapText="1"/>
    </xf>
    <xf numFmtId="0" fontId="18" fillId="32" borderId="1" xfId="0" applyNumberFormat="1" applyFont="1" applyFill="1" applyBorder="1" applyAlignment="1">
      <alignment vertical="top" wrapText="1"/>
    </xf>
    <xf numFmtId="0" fontId="23" fillId="32" borderId="1" xfId="0" applyFont="1" applyFill="1" applyBorder="1" applyAlignment="1">
      <alignment horizontal="center" vertical="center" wrapText="1"/>
    </xf>
    <xf numFmtId="0" fontId="38" fillId="32" borderId="1" xfId="0" applyFont="1" applyFill="1" applyBorder="1" applyAlignment="1">
      <alignment horizontal="center" vertical="center" wrapText="1"/>
    </xf>
    <xf numFmtId="0" fontId="38" fillId="32" borderId="1" xfId="0" applyNumberFormat="1" applyFont="1" applyFill="1" applyBorder="1" applyAlignment="1">
      <alignment horizontal="left" vertical="center" wrapText="1"/>
    </xf>
    <xf numFmtId="0" fontId="38" fillId="32" borderId="1" xfId="0" applyNumberFormat="1" applyFont="1" applyFill="1" applyBorder="1" applyAlignment="1">
      <alignment vertical="center" wrapText="1"/>
    </xf>
    <xf numFmtId="0" fontId="37" fillId="0" borderId="0" xfId="0" applyFont="1"/>
    <xf numFmtId="0" fontId="37" fillId="0" borderId="0" xfId="0" applyFont="1" applyAlignment="1">
      <alignment horizontal="center" vertical="center"/>
    </xf>
    <xf numFmtId="0" fontId="14" fillId="15" borderId="1" xfId="0" applyFont="1" applyFill="1" applyBorder="1" applyAlignment="1">
      <alignment horizontal="center" vertical="center" wrapText="1"/>
    </xf>
    <xf numFmtId="0" fontId="14" fillId="15" borderId="1" xfId="0" applyNumberFormat="1" applyFont="1" applyFill="1" applyBorder="1" applyAlignment="1">
      <alignment horizontal="center" vertical="center" wrapText="1"/>
    </xf>
    <xf numFmtId="0" fontId="38" fillId="15" borderId="1" xfId="0" applyNumberFormat="1" applyFont="1" applyFill="1" applyBorder="1" applyAlignment="1">
      <alignment vertical="top" wrapText="1"/>
    </xf>
    <xf numFmtId="0" fontId="38" fillId="15" borderId="1" xfId="0" applyFont="1" applyFill="1" applyBorder="1" applyAlignment="1">
      <alignment horizontal="center" vertical="center" wrapText="1"/>
    </xf>
    <xf numFmtId="0" fontId="23" fillId="0" borderId="0" xfId="0" applyFont="1"/>
    <xf numFmtId="0" fontId="12" fillId="15" borderId="3" xfId="0" applyFont="1" applyFill="1" applyBorder="1" applyAlignment="1">
      <alignment horizontal="center" vertical="center" wrapText="1"/>
    </xf>
    <xf numFmtId="0" fontId="12" fillId="0" borderId="0" xfId="0" applyFont="1"/>
    <xf numFmtId="0" fontId="13" fillId="0" borderId="0" xfId="0" applyFont="1"/>
    <xf numFmtId="0" fontId="23" fillId="15"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23" fillId="16" borderId="1" xfId="0" applyNumberFormat="1"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14" borderId="1" xfId="0" applyNumberFormat="1" applyFont="1" applyFill="1" applyBorder="1" applyAlignment="1">
      <alignment horizontal="center" vertical="center" wrapText="1"/>
    </xf>
    <xf numFmtId="0" fontId="13" fillId="14" borderId="1" xfId="0" applyNumberFormat="1" applyFont="1" applyFill="1" applyBorder="1" applyAlignment="1">
      <alignment vertical="center" wrapText="1"/>
    </xf>
    <xf numFmtId="0" fontId="23" fillId="16" borderId="1" xfId="0" applyNumberFormat="1" applyFont="1" applyFill="1" applyBorder="1" applyAlignment="1">
      <alignment horizontal="center" vertical="top" wrapText="1"/>
    </xf>
    <xf numFmtId="0" fontId="32" fillId="42" borderId="1" xfId="0" applyFont="1" applyFill="1" applyBorder="1" applyAlignment="1">
      <alignment horizontal="center" vertical="center" wrapText="1"/>
    </xf>
    <xf numFmtId="0" fontId="33" fillId="42" borderId="1" xfId="0" applyNumberFormat="1" applyFont="1" applyFill="1" applyBorder="1" applyAlignment="1">
      <alignment horizontal="center" vertical="center" wrapText="1"/>
    </xf>
    <xf numFmtId="0" fontId="24" fillId="42" borderId="1" xfId="0" applyNumberFormat="1" applyFont="1" applyFill="1" applyBorder="1" applyAlignment="1">
      <alignment vertical="top" wrapText="1"/>
    </xf>
    <xf numFmtId="0" fontId="24" fillId="42" borderId="1" xfId="0" applyFont="1" applyFill="1" applyBorder="1" applyAlignment="1">
      <alignment horizontal="center" vertical="center" wrapText="1"/>
    </xf>
    <xf numFmtId="0" fontId="17" fillId="42" borderId="1" xfId="0" applyNumberFormat="1" applyFont="1" applyFill="1" applyBorder="1" applyAlignment="1">
      <alignment vertical="top" wrapText="1"/>
    </xf>
    <xf numFmtId="0" fontId="17" fillId="42" borderId="1" xfId="0" applyFont="1" applyFill="1" applyBorder="1" applyAlignment="1">
      <alignment vertical="top" wrapText="1"/>
    </xf>
    <xf numFmtId="0" fontId="13" fillId="14" borderId="3" xfId="0" applyFont="1" applyFill="1" applyBorder="1" applyAlignment="1">
      <alignment horizontal="center" vertical="center" wrapText="1"/>
    </xf>
    <xf numFmtId="0" fontId="2" fillId="3" borderId="1" xfId="0" applyNumberFormat="1" applyFont="1" applyFill="1" applyBorder="1" applyAlignment="1">
      <alignment vertical="top" wrapText="1"/>
    </xf>
    <xf numFmtId="0" fontId="2" fillId="18" borderId="1" xfId="0" applyNumberFormat="1" applyFont="1" applyFill="1" applyBorder="1" applyAlignment="1">
      <alignment vertical="top" wrapText="1"/>
    </xf>
    <xf numFmtId="0" fontId="11" fillId="0" borderId="0" xfId="0" applyFont="1"/>
    <xf numFmtId="0" fontId="39" fillId="32" borderId="1" xfId="0" applyNumberFormat="1" applyFont="1" applyFill="1" applyBorder="1" applyAlignment="1">
      <alignment horizontal="center" vertical="center" wrapText="1"/>
    </xf>
    <xf numFmtId="0" fontId="39" fillId="15" borderId="1" xfId="0" applyNumberFormat="1" applyFont="1" applyFill="1" applyBorder="1" applyAlignment="1">
      <alignment horizontal="center" vertical="center" wrapText="1"/>
    </xf>
    <xf numFmtId="0" fontId="1" fillId="17" borderId="1" xfId="0" applyNumberFormat="1" applyFont="1" applyFill="1" applyBorder="1" applyAlignment="1">
      <alignment horizontal="center" vertical="center" wrapText="1"/>
    </xf>
    <xf numFmtId="0" fontId="39" fillId="3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0" fillId="33" borderId="1" xfId="0" applyFont="1" applyFill="1" applyBorder="1" applyAlignment="1">
      <alignment horizontal="center" vertical="center" wrapText="1"/>
    </xf>
    <xf numFmtId="0" fontId="39"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9" fillId="29" borderId="1" xfId="0" applyNumberFormat="1" applyFont="1" applyFill="1" applyBorder="1" applyAlignment="1">
      <alignment horizontal="center" vertical="center" wrapText="1"/>
    </xf>
    <xf numFmtId="0" fontId="39"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9"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9" borderId="1" xfId="0" applyFont="1" applyFill="1" applyBorder="1" applyAlignment="1">
      <alignment horizontal="center" vertical="center" wrapText="1"/>
    </xf>
    <xf numFmtId="0" fontId="42" fillId="13" borderId="1" xfId="0" applyNumberFormat="1" applyFont="1" applyFill="1" applyBorder="1" applyAlignment="1">
      <alignment horizontal="center" vertical="center" wrapText="1"/>
    </xf>
    <xf numFmtId="0" fontId="38" fillId="2" borderId="1" xfId="0" applyNumberFormat="1" applyFont="1" applyFill="1" applyBorder="1" applyAlignment="1">
      <alignment horizontal="center" vertical="center" wrapText="1"/>
    </xf>
    <xf numFmtId="0" fontId="18" fillId="32"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2" fillId="33" borderId="1" xfId="0" applyNumberFormat="1" applyFont="1" applyFill="1" applyBorder="1" applyAlignment="1">
      <alignment horizontal="center" vertical="center" wrapText="1"/>
    </xf>
    <xf numFmtId="0" fontId="38" fillId="29" borderId="1" xfId="0" applyNumberFormat="1" applyFont="1" applyFill="1" applyBorder="1" applyAlignment="1">
      <alignment horizontal="center" vertical="center" wrapText="1"/>
    </xf>
    <xf numFmtId="0" fontId="18" fillId="15" borderId="1" xfId="0" applyNumberFormat="1" applyFont="1" applyFill="1" applyBorder="1" applyAlignment="1">
      <alignment horizontal="center" vertical="center" wrapText="1"/>
    </xf>
    <xf numFmtId="0" fontId="4" fillId="17" borderId="1" xfId="0" applyNumberFormat="1" applyFont="1" applyFill="1" applyBorder="1" applyAlignment="1">
      <alignment horizontal="center" wrapText="1"/>
    </xf>
    <xf numFmtId="0" fontId="4" fillId="17" borderId="1" xfId="0" applyNumberFormat="1" applyFont="1" applyFill="1" applyBorder="1" applyAlignment="1">
      <alignment horizontal="center" vertical="center" wrapText="1"/>
    </xf>
    <xf numFmtId="0" fontId="42" fillId="42" borderId="1" xfId="0" applyNumberFormat="1" applyFont="1" applyFill="1" applyBorder="1" applyAlignment="1">
      <alignment horizontal="center" vertical="center" wrapText="1"/>
    </xf>
    <xf numFmtId="0" fontId="38" fillId="16" borderId="1" xfId="0" applyNumberFormat="1" applyFont="1" applyFill="1" applyBorder="1" applyAlignment="1">
      <alignment horizontal="center" vertical="center" wrapText="1"/>
    </xf>
    <xf numFmtId="0" fontId="37" fillId="2" borderId="1" xfId="0" applyNumberFormat="1" applyFont="1" applyFill="1" applyBorder="1" applyAlignment="1">
      <alignment horizontal="center" vertical="center" wrapText="1"/>
    </xf>
    <xf numFmtId="0" fontId="37" fillId="29" borderId="1" xfId="0" applyNumberFormat="1" applyFont="1" applyFill="1" applyBorder="1" applyAlignment="1">
      <alignment horizontal="center" vertical="center" wrapText="1"/>
    </xf>
    <xf numFmtId="0" fontId="43" fillId="13"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3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8" fillId="13" borderId="1" xfId="0" applyNumberFormat="1" applyFont="1" applyFill="1" applyBorder="1" applyAlignment="1">
      <alignment horizontal="center" vertical="center" wrapText="1"/>
    </xf>
    <xf numFmtId="0" fontId="43" fillId="42"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8" fillId="29" borderId="1" xfId="0" applyFont="1" applyFill="1" applyBorder="1" applyAlignment="1">
      <alignment horizontal="center" vertical="center" wrapText="1"/>
    </xf>
    <xf numFmtId="0" fontId="18" fillId="15" borderId="1" xfId="0" applyFont="1" applyFill="1" applyBorder="1" applyAlignment="1">
      <alignment horizontal="center" vertical="center" wrapText="1"/>
    </xf>
    <xf numFmtId="0" fontId="43" fillId="33" borderId="1" xfId="0" applyFont="1" applyFill="1" applyBorder="1" applyAlignment="1">
      <alignment horizontal="center" vertical="center" wrapText="1"/>
    </xf>
    <xf numFmtId="0" fontId="18" fillId="3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3" borderId="1" xfId="0" applyNumberFormat="1" applyFont="1" applyFill="1" applyBorder="1" applyAlignment="1">
      <alignment vertical="center" wrapText="1"/>
    </xf>
    <xf numFmtId="0" fontId="18" fillId="13" borderId="1" xfId="0" applyFont="1" applyFill="1" applyBorder="1" applyAlignment="1">
      <alignment horizontal="center" vertical="center" wrapText="1"/>
    </xf>
    <xf numFmtId="0" fontId="38" fillId="13" borderId="1" xfId="0" applyFont="1" applyFill="1" applyBorder="1" applyAlignment="1">
      <alignment horizontal="center" vertical="center" wrapText="1"/>
    </xf>
    <xf numFmtId="0" fontId="39" fillId="13" borderId="1" xfId="0" applyFont="1" applyFill="1" applyBorder="1" applyAlignment="1">
      <alignment horizontal="center" vertical="center" wrapText="1"/>
    </xf>
    <xf numFmtId="0" fontId="18" fillId="32" borderId="1" xfId="0" applyNumberFormat="1" applyFont="1" applyFill="1" applyBorder="1" applyAlignment="1">
      <alignment horizontal="center" wrapText="1"/>
    </xf>
    <xf numFmtId="0" fontId="38" fillId="33" borderId="1" xfId="0" applyNumberFormat="1" applyFont="1" applyFill="1" applyBorder="1" applyAlignment="1">
      <alignment horizontal="center" vertical="top" wrapText="1"/>
    </xf>
    <xf numFmtId="0" fontId="18" fillId="29" borderId="1" xfId="0" applyNumberFormat="1" applyFont="1" applyFill="1" applyBorder="1" applyAlignment="1">
      <alignment horizontal="center" vertical="top" wrapText="1"/>
    </xf>
    <xf numFmtId="0" fontId="4" fillId="17" borderId="1" xfId="0" applyFont="1" applyFill="1" applyBorder="1" applyAlignment="1">
      <alignment vertical="center" wrapText="1"/>
    </xf>
    <xf numFmtId="0" fontId="4" fillId="17" borderId="1" xfId="0" applyNumberFormat="1" applyFont="1" applyFill="1" applyBorder="1" applyAlignment="1">
      <alignment vertical="center" wrapText="1"/>
    </xf>
    <xf numFmtId="0" fontId="18" fillId="29"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wrapText="1"/>
    </xf>
    <xf numFmtId="0" fontId="4" fillId="0" borderId="0" xfId="0" applyFont="1"/>
    <xf numFmtId="0" fontId="1"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0" fontId="2" fillId="0" borderId="1" xfId="0" applyNumberFormat="1" applyFont="1" applyFill="1" applyBorder="1" applyAlignment="1">
      <alignment vertical="top" wrapText="1"/>
    </xf>
    <xf numFmtId="0" fontId="4" fillId="0" borderId="1" xfId="0"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44" fillId="15" borderId="1" xfId="0" applyFont="1" applyFill="1" applyBorder="1" applyAlignment="1">
      <alignment horizontal="center" vertical="center" wrapText="1"/>
    </xf>
    <xf numFmtId="0" fontId="2" fillId="0" borderId="0" xfId="0" applyNumberFormat="1" applyFont="1" applyFill="1" applyAlignment="1">
      <alignment vertical="center" wrapText="1"/>
    </xf>
    <xf numFmtId="0" fontId="2" fillId="0" borderId="1" xfId="0" applyNumberFormat="1" applyFont="1" applyFill="1" applyBorder="1" applyAlignment="1">
      <alignment vertical="center" wrapText="1"/>
    </xf>
    <xf numFmtId="0" fontId="45" fillId="1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17" borderId="1" xfId="0" applyFont="1" applyFill="1" applyBorder="1" applyAlignment="1">
      <alignment horizontal="center" vertical="center" wrapText="1"/>
    </xf>
    <xf numFmtId="0" fontId="4" fillId="3" borderId="1" xfId="0" applyFont="1" applyFill="1" applyBorder="1" applyAlignment="1">
      <alignment vertical="center" wrapText="1"/>
    </xf>
    <xf numFmtId="0" fontId="5" fillId="20"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0" fillId="3" borderId="1" xfId="0" applyFont="1" applyFill="1" applyBorder="1" applyAlignment="1">
      <alignment horizontal="left" vertical="top" wrapText="1"/>
    </xf>
    <xf numFmtId="0" fontId="23" fillId="13" borderId="1" xfId="0" applyNumberFormat="1" applyFont="1" applyFill="1" applyBorder="1" applyAlignment="1">
      <alignment vertical="top" wrapText="1"/>
    </xf>
    <xf numFmtId="0" fontId="16" fillId="13" borderId="3" xfId="0" applyFont="1" applyFill="1" applyBorder="1" applyAlignment="1">
      <alignment vertical="top" wrapText="1"/>
    </xf>
    <xf numFmtId="0" fontId="16" fillId="27" borderId="3" xfId="0" applyNumberFormat="1" applyFont="1" applyFill="1" applyBorder="1" applyAlignment="1">
      <alignment vertical="top" wrapText="1"/>
    </xf>
    <xf numFmtId="0" fontId="46" fillId="32" borderId="1" xfId="0" applyFont="1" applyFill="1" applyBorder="1" applyAlignment="1">
      <alignment horizontal="center" vertical="center" wrapText="1"/>
    </xf>
    <xf numFmtId="0" fontId="31" fillId="39" borderId="1" xfId="0" applyFont="1" applyFill="1" applyBorder="1" applyAlignment="1">
      <alignment horizontal="left" vertical="top" wrapText="1"/>
    </xf>
    <xf numFmtId="0" fontId="24" fillId="39" borderId="1" xfId="0" applyFont="1" applyFill="1" applyBorder="1" applyAlignment="1">
      <alignment wrapText="1"/>
    </xf>
    <xf numFmtId="0" fontId="7" fillId="37" borderId="3" xfId="0" applyFont="1" applyFill="1" applyBorder="1" applyAlignment="1">
      <alignment horizontal="center" vertical="center" wrapText="1"/>
    </xf>
    <xf numFmtId="0" fontId="17" fillId="37" borderId="3" xfId="0" applyFont="1" applyFill="1" applyBorder="1" applyAlignment="1">
      <alignment horizontal="left" vertical="top" wrapText="1"/>
    </xf>
    <xf numFmtId="0" fontId="24" fillId="39" borderId="5" xfId="0" applyFont="1" applyFill="1" applyBorder="1" applyAlignment="1">
      <alignment vertical="top" wrapText="1"/>
    </xf>
    <xf numFmtId="0" fontId="24" fillId="39" borderId="1" xfId="0" applyFont="1" applyFill="1" applyBorder="1" applyAlignment="1">
      <alignment vertical="top" wrapText="1"/>
    </xf>
    <xf numFmtId="0" fontId="4"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0" fillId="18" borderId="1" xfId="0" applyNumberFormat="1" applyFill="1" applyBorder="1" applyAlignment="1">
      <alignment horizontal="left" vertical="top" wrapText="1"/>
    </xf>
    <xf numFmtId="0" fontId="23" fillId="2" borderId="1" xfId="0" applyFont="1" applyFill="1" applyBorder="1" applyAlignment="1">
      <alignment horizontal="center" vertical="center" wrapText="1"/>
    </xf>
    <xf numFmtId="0" fontId="12" fillId="32" borderId="1" xfId="0" applyFont="1" applyFill="1" applyBorder="1" applyAlignment="1">
      <alignment horizontal="center" vertical="center" wrapText="1"/>
    </xf>
    <xf numFmtId="0" fontId="1" fillId="4" borderId="1" xfId="0" applyFont="1" applyFill="1" applyBorder="1" applyAlignment="1">
      <alignment vertical="center" wrapText="1"/>
    </xf>
    <xf numFmtId="0" fontId="4" fillId="4" borderId="1" xfId="0" applyNumberFormat="1" applyFont="1" applyFill="1" applyBorder="1" applyAlignment="1">
      <alignment vertical="center" wrapText="1"/>
    </xf>
    <xf numFmtId="0" fontId="14" fillId="21" borderId="1" xfId="0" applyNumberFormat="1" applyFont="1" applyFill="1" applyBorder="1" applyAlignment="1">
      <alignment horizontal="center" vertical="center" wrapText="1"/>
    </xf>
    <xf numFmtId="0" fontId="14" fillId="21" borderId="1" xfId="0" applyFont="1" applyFill="1" applyBorder="1" applyAlignment="1">
      <alignment horizontal="center" vertical="center" wrapText="1"/>
    </xf>
    <xf numFmtId="0" fontId="1" fillId="43" borderId="1" xfId="0" applyNumberFormat="1" applyFont="1" applyFill="1" applyBorder="1" applyAlignment="1">
      <alignment horizontal="center" vertical="center" wrapText="1"/>
    </xf>
    <xf numFmtId="0" fontId="1" fillId="43" borderId="1" xfId="0" applyFont="1" applyFill="1" applyBorder="1" applyAlignment="1">
      <alignment horizontal="center" vertical="center" wrapText="1"/>
    </xf>
    <xf numFmtId="0" fontId="11" fillId="18" borderId="1" xfId="0" applyFont="1" applyFill="1" applyBorder="1" applyAlignment="1">
      <alignment horizontal="left" vertical="center" wrapText="1"/>
    </xf>
    <xf numFmtId="0" fontId="17" fillId="37" borderId="10" xfId="0" applyFont="1" applyFill="1" applyBorder="1" applyAlignment="1">
      <alignment vertical="top" wrapText="1"/>
    </xf>
    <xf numFmtId="0" fontId="49" fillId="0" borderId="0" xfId="0" applyFont="1" applyAlignment="1">
      <alignment horizontal="left" vertical="center"/>
    </xf>
    <xf numFmtId="0" fontId="0" fillId="0" borderId="0" xfId="0" applyAlignment="1">
      <alignment horizontal="left" vertical="center" indent="1"/>
    </xf>
    <xf numFmtId="0" fontId="1" fillId="0" borderId="0" xfId="0" applyFont="1" applyAlignment="1">
      <alignment horizontal="left" vertical="center" indent="1"/>
    </xf>
    <xf numFmtId="0" fontId="49" fillId="0" borderId="0" xfId="0" applyFont="1" applyAlignment="1">
      <alignment vertical="center"/>
    </xf>
    <xf numFmtId="0" fontId="1" fillId="0" borderId="0" xfId="0" applyFont="1" applyAlignment="1">
      <alignment horizontal="left" vertical="center"/>
    </xf>
    <xf numFmtId="0" fontId="50" fillId="0" borderId="0" xfId="1" applyAlignment="1">
      <alignment horizontal="left" vertical="center"/>
    </xf>
    <xf numFmtId="0" fontId="50" fillId="0" borderId="0" xfId="1" applyAlignment="1">
      <alignment horizontal="left" vertical="center" inden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19" fillId="27" borderId="6" xfId="0" applyFont="1" applyFill="1" applyBorder="1" applyAlignment="1">
      <alignment horizontal="center"/>
    </xf>
    <xf numFmtId="0" fontId="27" fillId="20" borderId="1" xfId="0" applyFont="1" applyFill="1" applyBorder="1" applyAlignment="1">
      <alignment horizontal="center" vertical="center" wrapText="1"/>
    </xf>
    <xf numFmtId="0" fontId="35" fillId="38" borderId="5" xfId="0" applyFont="1" applyFill="1" applyBorder="1" applyAlignment="1">
      <alignment horizontal="center" vertical="center" wrapText="1"/>
    </xf>
    <xf numFmtId="0" fontId="35" fillId="38" borderId="1" xfId="0" applyFont="1" applyFill="1" applyBorder="1" applyAlignment="1">
      <alignment horizontal="center" vertical="center" wrapText="1"/>
    </xf>
    <xf numFmtId="0" fontId="35" fillId="18" borderId="5"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36" fillId="36" borderId="4" xfId="0" applyFont="1" applyFill="1" applyBorder="1" applyAlignment="1">
      <alignment horizontal="center" vertical="top" wrapText="1"/>
    </xf>
    <xf numFmtId="0" fontId="36" fillId="36" borderId="5" xfId="0" applyFont="1" applyFill="1" applyBorder="1" applyAlignment="1">
      <alignment horizontal="center" vertical="top" wrapText="1"/>
    </xf>
    <xf numFmtId="0" fontId="34" fillId="33" borderId="10" xfId="0" applyFont="1" applyFill="1" applyBorder="1" applyAlignment="1">
      <alignment horizontal="center" vertical="center" wrapText="1"/>
    </xf>
    <xf numFmtId="0" fontId="34" fillId="33" borderId="9"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13"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20" fillId="33" borderId="4" xfId="0" applyFont="1" applyFill="1" applyBorder="1" applyAlignment="1">
      <alignment horizontal="center" vertical="center" wrapText="1"/>
    </xf>
    <xf numFmtId="0" fontId="20" fillId="33" borderId="5" xfId="0" applyFont="1" applyFill="1" applyBorder="1" applyAlignment="1">
      <alignment horizontal="center" vertical="center" wrapText="1"/>
    </xf>
    <xf numFmtId="0" fontId="20" fillId="27" borderId="7" xfId="0" applyFont="1" applyFill="1" applyBorder="1" applyAlignment="1">
      <alignment horizontal="center" vertical="center" wrapText="1"/>
    </xf>
    <xf numFmtId="0" fontId="20" fillId="27" borderId="12" xfId="0" applyFont="1" applyFill="1" applyBorder="1" applyAlignment="1">
      <alignment horizontal="center" vertical="center" wrapText="1"/>
    </xf>
    <xf numFmtId="0" fontId="20" fillId="27" borderId="0" xfId="0" applyFont="1" applyFill="1" applyBorder="1" applyAlignment="1">
      <alignment horizontal="center" vertical="center" wrapText="1"/>
    </xf>
    <xf numFmtId="0" fontId="29" fillId="29" borderId="3" xfId="0" applyFont="1" applyFill="1" applyBorder="1" applyAlignment="1">
      <alignment horizontal="center" vertical="center" wrapText="1"/>
    </xf>
    <xf numFmtId="0" fontId="29" fillId="29" borderId="4" xfId="0" applyFont="1" applyFill="1" applyBorder="1" applyAlignment="1">
      <alignment horizontal="center" vertical="center" wrapText="1"/>
    </xf>
    <xf numFmtId="0" fontId="20" fillId="27" borderId="3" xfId="0" applyFont="1" applyFill="1" applyBorder="1" applyAlignment="1">
      <alignment horizontal="center" vertical="center" wrapText="1"/>
    </xf>
    <xf numFmtId="0" fontId="20" fillId="27" borderId="4" xfId="0" applyFont="1" applyFill="1" applyBorder="1" applyAlignment="1">
      <alignment horizontal="center" vertical="center" wrapText="1"/>
    </xf>
    <xf numFmtId="0" fontId="20" fillId="34" borderId="3" xfId="0" applyFont="1" applyFill="1" applyBorder="1" applyAlignment="1">
      <alignment horizontal="center" vertical="center" wrapText="1"/>
    </xf>
    <xf numFmtId="0" fontId="20" fillId="34" borderId="4" xfId="0" applyFont="1" applyFill="1" applyBorder="1" applyAlignment="1">
      <alignment horizontal="center" vertical="center" wrapText="1"/>
    </xf>
    <xf numFmtId="0" fontId="20" fillId="35" borderId="3" xfId="0" applyFont="1" applyFill="1" applyBorder="1" applyAlignment="1">
      <alignment horizontal="center" vertical="center" wrapText="1"/>
    </xf>
    <xf numFmtId="0" fontId="20" fillId="35" borderId="4" xfId="0" applyFont="1" applyFill="1" applyBorder="1" applyAlignment="1">
      <alignment horizontal="center" vertical="center" wrapText="1"/>
    </xf>
    <xf numFmtId="0" fontId="20" fillId="28" borderId="3" xfId="0" applyFont="1" applyFill="1" applyBorder="1" applyAlignment="1">
      <alignment horizontal="center" vertical="center" wrapText="1"/>
    </xf>
    <xf numFmtId="0" fontId="20" fillId="28"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3399FF"/>
      <color rgb="FF281302"/>
      <color rgb="FF003300"/>
      <color rgb="FFFF9933"/>
      <color rgb="FFFF9900"/>
      <color rgb="FF669900"/>
      <color rgb="FF336600"/>
      <color rgb="FF0066CC"/>
      <color rgb="FF008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123560</xdr:colOff>
      <xdr:row>2</xdr:row>
      <xdr:rowOff>114819</xdr:rowOff>
    </xdr:from>
    <xdr:to>
      <xdr:col>11</xdr:col>
      <xdr:colOff>450020</xdr:colOff>
      <xdr:row>7</xdr:row>
      <xdr:rowOff>75258</xdr:rowOff>
    </xdr:to>
    <xdr:pic>
      <xdr:nvPicPr>
        <xdr:cNvPr id="3" name="Picture 2" descr="https://encrypted-tbn0.gstatic.com/images?q=tbn:ANd9GcRxbBSebwkAzOxaaDjhdQJCDK7aGZ1o4H2Kx0HpXSWcgRFf8cNENA"/>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160" y="495819"/>
          <a:ext cx="3374460" cy="912939"/>
        </a:xfrm>
        <a:prstGeom prst="rect">
          <a:avLst/>
        </a:prstGeom>
        <a:noFill/>
        <a:ln>
          <a:noFill/>
        </a:ln>
      </xdr:spPr>
    </xdr:pic>
    <xdr:clientData/>
  </xdr:twoCellAnchor>
  <xdr:twoCellAnchor editAs="oneCell">
    <xdr:from>
      <xdr:col>23</xdr:col>
      <xdr:colOff>496806</xdr:colOff>
      <xdr:row>3</xdr:row>
      <xdr:rowOff>125933</xdr:rowOff>
    </xdr:from>
    <xdr:to>
      <xdr:col>29</xdr:col>
      <xdr:colOff>355880</xdr:colOff>
      <xdr:row>6</xdr:row>
      <xdr:rowOff>185787</xdr:rowOff>
    </xdr:to>
    <xdr:pic>
      <xdr:nvPicPr>
        <xdr:cNvPr id="5" name="il_fi" descr="http://cmsdata.iucn.org/img/logo_biopama_colorsafe_79337.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7606" y="697433"/>
          <a:ext cx="3516674" cy="631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0</xdr:row>
      <xdr:rowOff>0</xdr:rowOff>
    </xdr:from>
    <xdr:to>
      <xdr:col>43</xdr:col>
      <xdr:colOff>444500</xdr:colOff>
      <xdr:row>181</xdr:row>
      <xdr:rowOff>0</xdr:rowOff>
    </xdr:to>
    <xdr:sp macro="" textlink="">
      <xdr:nvSpPr>
        <xdr:cNvPr id="2" name="TextBox 1"/>
        <xdr:cNvSpPr txBox="1"/>
      </xdr:nvSpPr>
      <xdr:spPr>
        <a:xfrm>
          <a:off x="419100" y="0"/>
          <a:ext cx="25965150" cy="3457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4400" b="1"/>
            <a:t>Competences for Personnel of Protected Areas and other Conservation Sites. Draft Workbook. </a:t>
          </a:r>
          <a:r>
            <a:rPr lang="en-GB" sz="4400" b="1" baseline="0"/>
            <a:t>October 2015.</a:t>
          </a:r>
          <a:r>
            <a:rPr lang="en-GB" sz="4400" baseline="0"/>
            <a:t> </a:t>
          </a:r>
        </a:p>
        <a:p>
          <a:pPr algn="ctr"/>
          <a:endParaRPr lang="en-GB" sz="2800" baseline="0"/>
        </a:p>
        <a:p>
          <a:pPr algn="ctr">
            <a:lnSpc>
              <a:spcPct val="115000"/>
            </a:lnSpc>
            <a:spcBef>
              <a:spcPts val="300"/>
            </a:spcBef>
            <a:spcAft>
              <a:spcPts val="300"/>
            </a:spcAft>
          </a:pPr>
          <a:r>
            <a:rPr lang="en-GB" sz="3600" b="1">
              <a:effectLst/>
              <a:latin typeface="+mn-lt"/>
              <a:ea typeface="Times New Roman"/>
              <a:cs typeface="Times New Roman"/>
            </a:rPr>
            <a:t>Terms of use</a:t>
          </a:r>
        </a:p>
        <a:p>
          <a:pPr algn="ctr">
            <a:lnSpc>
              <a:spcPct val="115000"/>
            </a:lnSpc>
            <a:spcBef>
              <a:spcPts val="300"/>
            </a:spcBef>
            <a:spcAft>
              <a:spcPts val="300"/>
            </a:spcAft>
          </a:pPr>
          <a:r>
            <a:rPr lang="en-GB" sz="3600"/>
            <a:t>Copyright: ©2015 International Union for the Conservation of Nature and Natural Resources.</a:t>
          </a:r>
        </a:p>
        <a:p>
          <a:pPr algn="ctr">
            <a:lnSpc>
              <a:spcPct val="115000"/>
            </a:lnSpc>
            <a:spcBef>
              <a:spcPts val="300"/>
            </a:spcBef>
            <a:spcAft>
              <a:spcPts val="300"/>
            </a:spcAft>
          </a:pPr>
          <a:r>
            <a:rPr lang="en-GB" sz="3600"/>
            <a:t>Reproduction of this publication (in its entirety or in modified form) for educational or other non-commercial purposes is authorized without prior written permission from the copyright holder provided the source is fully acknowledged</a:t>
          </a:r>
          <a:r>
            <a:rPr lang="en-GB" sz="3600" baseline="0"/>
            <a:t>.</a:t>
          </a:r>
          <a:endParaRPr lang="en-GB" sz="3600"/>
        </a:p>
        <a:p>
          <a:pPr algn="ctr">
            <a:lnSpc>
              <a:spcPct val="115000"/>
            </a:lnSpc>
            <a:spcBef>
              <a:spcPts val="300"/>
            </a:spcBef>
            <a:spcAft>
              <a:spcPts val="300"/>
            </a:spcAft>
          </a:pPr>
          <a:r>
            <a:rPr lang="en-GB" sz="3600"/>
            <a:t>Reproduction of this publication (in its entirety or in modified form) for resale or other commercial purposes is prohibited without prior written permission of the copyright holder.</a:t>
          </a:r>
        </a:p>
        <a:p>
          <a:pPr algn="ctr">
            <a:lnSpc>
              <a:spcPct val="115000"/>
            </a:lnSpc>
            <a:spcBef>
              <a:spcPts val="300"/>
            </a:spcBef>
            <a:spcAft>
              <a:spcPts val="300"/>
            </a:spcAft>
          </a:pPr>
          <a:endParaRPr lang="en-GB" sz="3600"/>
        </a:p>
        <a:p>
          <a:pPr algn="ctr">
            <a:lnSpc>
              <a:spcPct val="115000"/>
            </a:lnSpc>
            <a:spcBef>
              <a:spcPts val="300"/>
            </a:spcBef>
            <a:spcAft>
              <a:spcPts val="300"/>
            </a:spcAft>
          </a:pPr>
          <a:r>
            <a:rPr lang="en-GB" sz="3600"/>
            <a:t>Users</a:t>
          </a:r>
          <a:r>
            <a:rPr lang="en-GB" sz="3600" baseline="0"/>
            <a:t> are encouraged to adapt these competences to suit specific needs and contexts , but are asked to acknowledge the source and to cross reference the  comptetences in their adaptations to the codes of the competences in this work (e.g. BIO 3.4).</a:t>
          </a:r>
        </a:p>
        <a:p>
          <a:pPr algn="ctr">
            <a:lnSpc>
              <a:spcPct val="115000"/>
            </a:lnSpc>
            <a:spcBef>
              <a:spcPts val="300"/>
            </a:spcBef>
            <a:spcAft>
              <a:spcPts val="300"/>
            </a:spcAft>
          </a:pPr>
          <a:endParaRPr kumimoji="0" lang="en-GB" sz="3600" b="0" i="0" u="none" strike="noStrike" kern="0" cap="none" spc="0" normalizeH="0" baseline="0" noProof="0">
            <a:ln>
              <a:noFill/>
            </a:ln>
            <a:solidFill>
              <a:prstClr val="black"/>
            </a:solidFill>
            <a:effectLst/>
            <a:uLnTx/>
            <a:uFillTx/>
            <a:latin typeface="+mn-lt"/>
            <a:ea typeface="Times New Roman"/>
            <a:cs typeface="Times New Roman"/>
          </a:endParaRPr>
        </a:p>
        <a:p>
          <a:pPr algn="ctr">
            <a:lnSpc>
              <a:spcPct val="115000"/>
            </a:lnSpc>
            <a:spcBef>
              <a:spcPts val="300"/>
            </a:spcBef>
            <a:spcAft>
              <a:spcPts val="300"/>
            </a:spcAft>
          </a:pPr>
          <a:r>
            <a:rPr kumimoji="0" lang="en-GB" sz="3600" b="0" i="0" u="none" strike="noStrike" kern="0" cap="none" spc="0" normalizeH="0" baseline="0" noProof="0">
              <a:ln>
                <a:noFill/>
              </a:ln>
              <a:solidFill>
                <a:prstClr val="black"/>
              </a:solidFill>
              <a:effectLst/>
              <a:uLnTx/>
              <a:uFillTx/>
              <a:latin typeface="+mn-lt"/>
              <a:ea typeface="Times New Roman"/>
              <a:cs typeface="Times New Roman"/>
            </a:rPr>
            <a:t>This version of the comptetences is  'locked'  so that it cannot be  modified (although elements can be copied from it). </a:t>
          </a:r>
        </a:p>
        <a:p>
          <a:pPr algn="ctr">
            <a:lnSpc>
              <a:spcPct val="115000"/>
            </a:lnSpc>
            <a:spcBef>
              <a:spcPts val="300"/>
            </a:spcBef>
            <a:spcAft>
              <a:spcPts val="300"/>
            </a:spcAft>
          </a:pPr>
          <a:r>
            <a:rPr kumimoji="0" lang="en-GB" sz="3600" b="0" i="0" u="none" strike="noStrike" kern="0" cap="none" spc="0" normalizeH="0" baseline="0" noProof="0">
              <a:ln>
                <a:noFill/>
              </a:ln>
              <a:solidFill>
                <a:prstClr val="black"/>
              </a:solidFill>
              <a:effectLst/>
              <a:uLnTx/>
              <a:uFillTx/>
              <a:latin typeface="+mn-lt"/>
              <a:ea typeface="Times New Roman"/>
              <a:cs typeface="Times New Roman"/>
            </a:rPr>
            <a:t>If you have need for an unlocked version please send a request and brief explanation to the author.</a:t>
          </a:r>
        </a:p>
        <a:p>
          <a:pPr algn="ctr">
            <a:lnSpc>
              <a:spcPct val="115000"/>
            </a:lnSpc>
            <a:spcBef>
              <a:spcPts val="300"/>
            </a:spcBef>
            <a:spcAft>
              <a:spcPts val="300"/>
            </a:spcAft>
          </a:pPr>
          <a:r>
            <a:rPr kumimoji="0" lang="en-GB" sz="3600" b="0" i="0" u="none" strike="noStrike" kern="0" cap="none" spc="0" normalizeH="0" baseline="0" noProof="0">
              <a:ln>
                <a:noFill/>
              </a:ln>
              <a:solidFill>
                <a:prstClr val="black"/>
              </a:solidFill>
              <a:effectLst/>
              <a:uLnTx/>
              <a:uFillTx/>
              <a:latin typeface="+mn-lt"/>
              <a:ea typeface="Times New Roman"/>
              <a:cs typeface="Times New Roman"/>
            </a:rPr>
            <a:t>If you wish to share the workbook with others PLEASE SHARE THE LOCKED VERSION ONLY WITH THE SAME TITLE.</a:t>
          </a:r>
        </a:p>
        <a:p>
          <a:pPr algn="ctr">
            <a:lnSpc>
              <a:spcPct val="115000"/>
            </a:lnSpc>
            <a:spcBef>
              <a:spcPts val="300"/>
            </a:spcBef>
            <a:spcAft>
              <a:spcPts val="300"/>
            </a:spcAft>
          </a:pPr>
          <a:endParaRPr kumimoji="0" lang="en-GB" sz="3600" b="0" i="0" u="none" strike="noStrike" kern="0" cap="none" spc="0" normalizeH="0" baseline="0" noProof="0">
            <a:ln>
              <a:noFill/>
            </a:ln>
            <a:solidFill>
              <a:prstClr val="black"/>
            </a:solidFill>
            <a:effectLst/>
            <a:uLnTx/>
            <a:uFillTx/>
            <a:latin typeface="+mn-lt"/>
            <a:ea typeface="Times New Roman"/>
            <a:cs typeface="Times New Roman"/>
          </a:endParaRPr>
        </a:p>
        <a:p>
          <a:pPr algn="ctr">
            <a:lnSpc>
              <a:spcPct val="115000"/>
            </a:lnSpc>
            <a:spcBef>
              <a:spcPts val="300"/>
            </a:spcBef>
            <a:spcAft>
              <a:spcPts val="300"/>
            </a:spcAft>
          </a:pPr>
          <a:r>
            <a:rPr kumimoji="0" lang="en-GB" sz="3600" b="0" i="0" u="none" strike="noStrike" kern="0" cap="none" spc="0" normalizeH="0" baseline="0" noProof="0">
              <a:ln>
                <a:noFill/>
              </a:ln>
              <a:solidFill>
                <a:prstClr val="black"/>
              </a:solidFill>
              <a:effectLst/>
              <a:uLnTx/>
              <a:uFillTx/>
              <a:latin typeface="+mn-lt"/>
              <a:ea typeface="Times New Roman"/>
              <a:cs typeface="Times New Roman"/>
            </a:rPr>
            <a:t>Citation. Appleton, M.R. (2015). Competences for Personnel of Protected Areas and other Conservation Sites.  Draft Workbook (in MS Excel).  IUCN, Gland, Switzerland.</a:t>
          </a:r>
        </a:p>
        <a:p>
          <a:pPr algn="ctr">
            <a:lnSpc>
              <a:spcPct val="115000"/>
            </a:lnSpc>
            <a:spcBef>
              <a:spcPts val="300"/>
            </a:spcBef>
            <a:spcAft>
              <a:spcPts val="300"/>
            </a:spcAft>
          </a:pPr>
          <a:endParaRPr kumimoji="0" lang="en-GB" sz="3600" b="0" i="0" u="none" strike="noStrike" kern="0" cap="none" spc="0" normalizeH="0" baseline="0" noProof="0">
            <a:ln>
              <a:noFill/>
            </a:ln>
            <a:solidFill>
              <a:prstClr val="black"/>
            </a:solidFill>
            <a:effectLst/>
            <a:uLnTx/>
            <a:uFillTx/>
            <a:latin typeface="+mn-lt"/>
            <a:ea typeface="Times New Roman"/>
            <a:cs typeface="Times New Roman"/>
          </a:endParaRPr>
        </a:p>
        <a:p>
          <a:pPr algn="ctr">
            <a:lnSpc>
              <a:spcPct val="115000"/>
            </a:lnSpc>
            <a:spcBef>
              <a:spcPts val="300"/>
            </a:spcBef>
            <a:spcAft>
              <a:spcPts val="300"/>
            </a:spcAft>
          </a:pPr>
          <a:endParaRPr kumimoji="0" lang="en-GB" sz="3600" b="0" i="0" u="none" strike="noStrike" kern="0" cap="none" spc="0" normalizeH="0" baseline="0" noProof="0">
            <a:ln>
              <a:noFill/>
            </a:ln>
            <a:solidFill>
              <a:prstClr val="black"/>
            </a:solidFill>
            <a:effectLst/>
            <a:uLnTx/>
            <a:uFillTx/>
            <a:latin typeface="+mn-lt"/>
            <a:ea typeface="Times New Roman"/>
            <a:cs typeface="Times New Roman"/>
          </a:endParaRPr>
        </a:p>
        <a:p>
          <a:pPr marL="0" marR="0" lvl="0" indent="0" algn="ctr" defTabSz="914400" eaLnBrk="1" fontAlgn="auto" latinLnBrk="0" hangingPunct="1">
            <a:lnSpc>
              <a:spcPct val="115000"/>
            </a:lnSpc>
            <a:spcBef>
              <a:spcPts val="300"/>
            </a:spcBef>
            <a:spcAft>
              <a:spcPts val="300"/>
            </a:spcAft>
            <a:buClrTx/>
            <a:buSzTx/>
            <a:buFontTx/>
            <a:buNone/>
            <a:tabLst/>
            <a:defRPr/>
          </a:pPr>
          <a:endParaRPr kumimoji="0" lang="en-GB" sz="3600" b="0" i="0" u="none" strike="noStrike" kern="0" cap="none" spc="0" normalizeH="0" baseline="0" noProof="0">
            <a:ln>
              <a:noFill/>
            </a:ln>
            <a:solidFill>
              <a:prstClr val="black"/>
            </a:solidFill>
            <a:effectLst/>
            <a:uLnTx/>
            <a:uFillTx/>
            <a:latin typeface="+mn-lt"/>
            <a:ea typeface="Times New Roman"/>
            <a:cs typeface="Times New Roman"/>
          </a:endParaRPr>
        </a:p>
        <a:p>
          <a:pPr algn="ctr"/>
          <a:endParaRPr lang="en-GB" sz="3600" baseline="0"/>
        </a:p>
        <a:p>
          <a:pPr algn="ctr"/>
          <a:r>
            <a:rPr lang="en-GB" sz="3600" baseline="0"/>
            <a:t>For enquiries and further information  please contact  Michael R Appleton</a:t>
          </a:r>
        </a:p>
        <a:p>
          <a:pPr algn="ctr"/>
          <a:r>
            <a:rPr lang="en-GB" sz="3600" baseline="0"/>
            <a:t>protectedareacompetences@gmail.com </a:t>
          </a:r>
        </a:p>
        <a:p>
          <a:pPr algn="ctr"/>
          <a:endParaRPr lang="en-GB" sz="3200" baseline="0"/>
        </a:p>
        <a:p>
          <a:pPr algn="ctr"/>
          <a:endParaRPr lang="en-GB" sz="3200" baseline="0"/>
        </a:p>
        <a:p>
          <a:pPr algn="ctr"/>
          <a:endParaRPr lang="en-GB" sz="32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114299</xdr:rowOff>
    </xdr:from>
    <xdr:to>
      <xdr:col>25</xdr:col>
      <xdr:colOff>333375</xdr:colOff>
      <xdr:row>66</xdr:row>
      <xdr:rowOff>103909</xdr:rowOff>
    </xdr:to>
    <xdr:sp macro="" textlink="">
      <xdr:nvSpPr>
        <xdr:cNvPr id="2" name="TextBox 1"/>
        <xdr:cNvSpPr txBox="1"/>
      </xdr:nvSpPr>
      <xdr:spPr>
        <a:xfrm>
          <a:off x="200025" y="114299"/>
          <a:ext cx="15286759" cy="12562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baseline="0">
              <a:solidFill>
                <a:schemeClr val="dk1"/>
              </a:solidFill>
              <a:effectLst/>
              <a:latin typeface="+mn-lt"/>
              <a:ea typeface="+mn-ea"/>
              <a:cs typeface="+mn-cs"/>
            </a:rPr>
            <a:t>CONTENTS</a:t>
          </a:r>
        </a:p>
        <a:p>
          <a:pPr algn="ctr"/>
          <a:endParaRPr lang="en-GB" sz="1800" b="1" baseline="0">
            <a:solidFill>
              <a:schemeClr val="dk1"/>
            </a:solidFill>
            <a:effectLst/>
            <a:latin typeface="+mn-lt"/>
            <a:ea typeface="+mn-ea"/>
            <a:cs typeface="+mn-cs"/>
          </a:endParaRPr>
        </a:p>
        <a:p>
          <a:pPr algn="ctr"/>
          <a:r>
            <a:rPr lang="en-GB" sz="1800" b="1" baseline="0">
              <a:solidFill>
                <a:schemeClr val="dk1"/>
              </a:solidFill>
              <a:effectLst/>
              <a:latin typeface="+mn-lt"/>
              <a:ea typeface="+mn-ea"/>
              <a:cs typeface="+mn-cs"/>
            </a:rPr>
            <a:t>This workbook should be used in conjunction with the user guide (available separately), which provides detailed explanations of the competences and recommendations as to how they can be used.</a:t>
          </a:r>
        </a:p>
        <a:p>
          <a:pPr algn="ctr"/>
          <a:endParaRPr lang="en-GB" sz="1800" b="1">
            <a:effectLst/>
          </a:endParaRPr>
        </a:p>
        <a:p>
          <a:endParaRPr lang="en-GB" sz="1800" b="1">
            <a:solidFill>
              <a:schemeClr val="dk1"/>
            </a:solidFill>
            <a:effectLst/>
            <a:latin typeface="+mn-lt"/>
            <a:ea typeface="+mn-ea"/>
            <a:cs typeface="+mn-cs"/>
          </a:endParaRPr>
        </a:p>
        <a:p>
          <a:r>
            <a:rPr lang="en-GB" sz="1800" b="1">
              <a:solidFill>
                <a:schemeClr val="dk1"/>
              </a:solidFill>
              <a:effectLst/>
              <a:latin typeface="+mn-lt"/>
              <a:ea typeface="+mn-ea"/>
              <a:cs typeface="+mn-cs"/>
            </a:rPr>
            <a:t>Tab 1. Description of the levels.</a:t>
          </a:r>
          <a:r>
            <a:rPr lang="en-GB" sz="1800">
              <a:solidFill>
                <a:schemeClr val="dk1"/>
              </a:solidFill>
              <a:effectLst/>
              <a:latin typeface="+mn-lt"/>
              <a:ea typeface="+mn-ea"/>
              <a:cs typeface="+mn-cs"/>
            </a:rPr>
            <a:t>  How the four personnel levels used in the competences are defined.</a:t>
          </a:r>
        </a:p>
        <a:p>
          <a:r>
            <a:rPr lang="en-GB" sz="1800">
              <a:solidFill>
                <a:schemeClr val="dk1"/>
              </a:solidFill>
              <a:effectLst/>
              <a:latin typeface="+mn-lt"/>
              <a:ea typeface="+mn-ea"/>
              <a:cs typeface="+mn-cs"/>
            </a:rPr>
            <a:t/>
          </a:r>
          <a:br>
            <a:rPr lang="en-GB" sz="1800">
              <a:solidFill>
                <a:schemeClr val="dk1"/>
              </a:solidFill>
              <a:effectLst/>
              <a:latin typeface="+mn-lt"/>
              <a:ea typeface="+mn-ea"/>
              <a:cs typeface="+mn-cs"/>
            </a:rPr>
          </a:br>
          <a:r>
            <a:rPr lang="en-GB" sz="1800" b="1">
              <a:solidFill>
                <a:schemeClr val="dk1"/>
              </a:solidFill>
              <a:effectLst/>
              <a:latin typeface="+mn-lt"/>
              <a:ea typeface="+mn-ea"/>
              <a:cs typeface="+mn-cs"/>
            </a:rPr>
            <a:t>Tab 2. Categories and levels and general competences.  </a:t>
          </a:r>
          <a:r>
            <a:rPr lang="en-GB" sz="1800">
              <a:solidFill>
                <a:schemeClr val="dk1"/>
              </a:solidFill>
              <a:effectLst/>
              <a:latin typeface="+mn-lt"/>
              <a:ea typeface="+mn-ea"/>
              <a:cs typeface="+mn-cs"/>
            </a:rPr>
            <a:t>This lists and defines three main groups of competences, thirteen competence categories and their primary functions and general competence statements for each category-level combination.</a:t>
          </a:r>
        </a:p>
        <a:p>
          <a:r>
            <a:rPr lang="en-GB" sz="1800">
              <a:solidFill>
                <a:schemeClr val="dk1"/>
              </a:solidFill>
              <a:effectLst/>
              <a:latin typeface="+mn-lt"/>
              <a:ea typeface="+mn-ea"/>
              <a:cs typeface="+mn-cs"/>
            </a:rPr>
            <a:t/>
          </a:r>
          <a:br>
            <a:rPr lang="en-GB" sz="1800">
              <a:solidFill>
                <a:schemeClr val="dk1"/>
              </a:solidFill>
              <a:effectLst/>
              <a:latin typeface="+mn-lt"/>
              <a:ea typeface="+mn-ea"/>
              <a:cs typeface="+mn-cs"/>
            </a:rPr>
          </a:br>
          <a:r>
            <a:rPr lang="en-GB" sz="1800" b="1">
              <a:solidFill>
                <a:schemeClr val="dk1"/>
              </a:solidFill>
              <a:effectLst/>
              <a:latin typeface="+mn-lt"/>
              <a:ea typeface="+mn-ea"/>
              <a:cs typeface="+mn-cs"/>
            </a:rPr>
            <a:t>Tab 3</a:t>
          </a:r>
          <a:r>
            <a:rPr lang="en-GB" sz="1800" b="1" baseline="0">
              <a:solidFill>
                <a:schemeClr val="dk1"/>
              </a:solidFill>
              <a:effectLst/>
              <a:latin typeface="+mn-lt"/>
              <a:ea typeface="+mn-ea"/>
              <a:cs typeface="+mn-cs"/>
            </a:rPr>
            <a:t> a -n. </a:t>
          </a:r>
          <a:r>
            <a:rPr lang="en-GB" sz="1800" b="1">
              <a:solidFill>
                <a:schemeClr val="dk1"/>
              </a:solidFill>
              <a:effectLst/>
              <a:latin typeface="+mn-lt"/>
              <a:ea typeface="+mn-ea"/>
              <a:cs typeface="+mn-cs"/>
            </a:rPr>
            <a:t>ALL COMPETENCES (SOURCE).</a:t>
          </a:r>
          <a:r>
            <a:rPr lang="en-GB" sz="1800">
              <a:solidFill>
                <a:schemeClr val="dk1"/>
              </a:solidFill>
              <a:effectLst/>
              <a:latin typeface="+mn-lt"/>
              <a:ea typeface="+mn-ea"/>
              <a:cs typeface="+mn-cs"/>
            </a:rPr>
            <a:t> This  is the master</a:t>
          </a:r>
          <a:r>
            <a:rPr lang="en-GB" sz="1800" baseline="0">
              <a:solidFill>
                <a:schemeClr val="dk1"/>
              </a:solidFill>
              <a:effectLst/>
              <a:latin typeface="+mn-lt"/>
              <a:ea typeface="+mn-ea"/>
              <a:cs typeface="+mn-cs"/>
            </a:rPr>
            <a:t> list of a</a:t>
          </a:r>
          <a:r>
            <a:rPr lang="en-GB" sz="1800">
              <a:solidFill>
                <a:schemeClr val="dk1"/>
              </a:solidFill>
              <a:effectLst/>
              <a:latin typeface="+mn-lt"/>
              <a:ea typeface="+mn-ea"/>
              <a:cs typeface="+mn-cs"/>
            </a:rPr>
            <a:t>ll the competences.</a:t>
          </a:r>
          <a:r>
            <a:rPr lang="en-GB" sz="1800" baseline="0">
              <a:solidFill>
                <a:schemeClr val="dk1"/>
              </a:solidFill>
              <a:effectLst/>
              <a:latin typeface="+mn-lt"/>
              <a:ea typeface="+mn-ea"/>
              <a:cs typeface="+mn-cs"/>
            </a:rPr>
            <a:t>  All the other tabs in the work book are linked from this list, so any changes made to the list will change all other tables. </a:t>
          </a:r>
          <a:r>
            <a:rPr lang="en-GB" sz="1800">
              <a:solidFill>
                <a:schemeClr val="dk1"/>
              </a:solidFill>
              <a:effectLst/>
              <a:latin typeface="+mn-lt"/>
              <a:ea typeface="+mn-ea"/>
              <a:cs typeface="+mn-cs"/>
            </a:rPr>
            <a:t>Each tab includes the following columns:</a:t>
          </a:r>
        </a:p>
        <a:p>
          <a:r>
            <a:rPr lang="en-GB" sz="1800">
              <a:solidFill>
                <a:schemeClr val="dk1"/>
              </a:solidFill>
              <a:effectLst/>
              <a:latin typeface="+mn-lt"/>
              <a:ea typeface="+mn-ea"/>
              <a:cs typeface="+mn-cs"/>
            </a:rPr>
            <a:t/>
          </a:r>
          <a:br>
            <a:rPr lang="en-GB" sz="1800">
              <a:solidFill>
                <a:schemeClr val="dk1"/>
              </a:solidFill>
              <a:effectLst/>
              <a:latin typeface="+mn-lt"/>
              <a:ea typeface="+mn-ea"/>
              <a:cs typeface="+mn-cs"/>
            </a:rPr>
          </a:br>
          <a:r>
            <a:rPr lang="en-GB" sz="1800" b="1" i="1">
              <a:solidFill>
                <a:schemeClr val="dk1"/>
              </a:solidFill>
              <a:effectLst/>
              <a:latin typeface="+mn-lt"/>
              <a:ea typeface="+mn-ea"/>
              <a:cs typeface="+mn-cs"/>
            </a:rPr>
            <a:t>Column A</a:t>
          </a:r>
          <a:r>
            <a:rPr lang="en-GB" sz="1800" i="1">
              <a:solidFill>
                <a:schemeClr val="dk1"/>
              </a:solidFill>
              <a:effectLst/>
              <a:latin typeface="+mn-lt"/>
              <a:ea typeface="+mn-ea"/>
              <a:cs typeface="+mn-cs"/>
            </a:rPr>
            <a:t>:</a:t>
          </a:r>
          <a:r>
            <a:rPr lang="en-GB" sz="1800">
              <a:solidFill>
                <a:schemeClr val="dk1"/>
              </a:solidFill>
              <a:effectLst/>
              <a:latin typeface="+mn-lt"/>
              <a:ea typeface="+mn-ea"/>
              <a:cs typeface="+mn-cs"/>
            </a:rPr>
            <a:t>  </a:t>
          </a:r>
          <a:r>
            <a:rPr lang="en-GB" sz="1800" b="1">
              <a:solidFill>
                <a:schemeClr val="dk1"/>
              </a:solidFill>
              <a:effectLst/>
              <a:latin typeface="+mn-lt"/>
              <a:ea typeface="+mn-ea"/>
              <a:cs typeface="+mn-cs"/>
            </a:rPr>
            <a:t>A unique code and number</a:t>
          </a:r>
          <a:r>
            <a:rPr lang="en-GB" sz="1800">
              <a:solidFill>
                <a:schemeClr val="dk1"/>
              </a:solidFill>
              <a:effectLst/>
              <a:latin typeface="+mn-lt"/>
              <a:ea typeface="+mn-ea"/>
              <a:cs typeface="+mn-cs"/>
            </a:rPr>
            <a:t> based on the category and level. E.g. BIO 2.3 means Biodiversity Conservation, Level 2, Competence 3. These codes are essential for sorting and analysing the competences.</a:t>
          </a:r>
        </a:p>
        <a:p>
          <a:endParaRPr lang="en-GB" sz="1800">
            <a:effectLst/>
          </a:endParaRPr>
        </a:p>
        <a:p>
          <a:r>
            <a:rPr lang="en-GB" sz="1800" b="1" i="1">
              <a:solidFill>
                <a:schemeClr val="dk1"/>
              </a:solidFill>
              <a:effectLst/>
              <a:latin typeface="+mn-lt"/>
              <a:ea typeface="+mn-ea"/>
              <a:cs typeface="+mn-cs"/>
            </a:rPr>
            <a:t>Column B</a:t>
          </a:r>
          <a:r>
            <a:rPr lang="en-GB" sz="1800" b="1">
              <a:solidFill>
                <a:schemeClr val="dk1"/>
              </a:solidFill>
              <a:effectLst/>
              <a:latin typeface="+mn-lt"/>
              <a:ea typeface="+mn-ea"/>
              <a:cs typeface="+mn-cs"/>
            </a:rPr>
            <a:t>.</a:t>
          </a:r>
          <a:r>
            <a:rPr lang="en-GB" sz="1800">
              <a:solidFill>
                <a:schemeClr val="dk1"/>
              </a:solidFill>
              <a:effectLst/>
              <a:latin typeface="+mn-lt"/>
              <a:ea typeface="+mn-ea"/>
              <a:cs typeface="+mn-cs"/>
            </a:rPr>
            <a:t> </a:t>
          </a:r>
          <a:r>
            <a:rPr lang="en-GB" sz="1800" b="1">
              <a:solidFill>
                <a:schemeClr val="dk1"/>
              </a:solidFill>
              <a:effectLst/>
              <a:latin typeface="+mn-lt"/>
              <a:ea typeface="+mn-ea"/>
              <a:cs typeface="+mn-cs"/>
            </a:rPr>
            <a:t>Competence statement. </a:t>
          </a:r>
          <a:r>
            <a:rPr lang="en-GB" sz="1800">
              <a:solidFill>
                <a:schemeClr val="dk1"/>
              </a:solidFill>
              <a:effectLst/>
              <a:latin typeface="+mn-lt"/>
              <a:ea typeface="+mn-ea"/>
              <a:cs typeface="+mn-cs"/>
            </a:rPr>
            <a:t>Each competence defines a specific skill or ability required at for the relevant category-level combination and is written so that it could complete the sentence</a:t>
          </a:r>
          <a:endParaRPr lang="en-GB" sz="1800">
            <a:effectLst/>
          </a:endParaRPr>
        </a:p>
        <a:p>
          <a:r>
            <a:rPr lang="en-GB" sz="1800" i="1">
              <a:solidFill>
                <a:schemeClr val="dk1"/>
              </a:solidFill>
              <a:effectLst/>
              <a:latin typeface="+mn-lt"/>
              <a:ea typeface="+mn-ea"/>
              <a:cs typeface="+mn-cs"/>
            </a:rPr>
            <a:t>‘At this level an individual should be able to ………….’.</a:t>
          </a:r>
        </a:p>
        <a:p>
          <a:endParaRPr lang="en-GB" sz="1800">
            <a:effectLst/>
          </a:endParaRPr>
        </a:p>
        <a:p>
          <a:r>
            <a:rPr lang="en-GB" sz="1800" b="1" i="1">
              <a:solidFill>
                <a:schemeClr val="dk1"/>
              </a:solidFill>
              <a:effectLst/>
              <a:latin typeface="+mn-lt"/>
              <a:ea typeface="+mn-ea"/>
              <a:cs typeface="+mn-cs"/>
            </a:rPr>
            <a:t>Column C.</a:t>
          </a:r>
          <a:r>
            <a:rPr lang="en-GB" sz="1800" b="1">
              <a:solidFill>
                <a:schemeClr val="dk1"/>
              </a:solidFill>
              <a:effectLst/>
              <a:latin typeface="+mn-lt"/>
              <a:ea typeface="+mn-ea"/>
              <a:cs typeface="+mn-cs"/>
            </a:rPr>
            <a:t> Details, scope and variations.</a:t>
          </a:r>
          <a:r>
            <a:rPr lang="en-GB" sz="1800">
              <a:solidFill>
                <a:schemeClr val="dk1"/>
              </a:solidFill>
              <a:effectLst/>
              <a:latin typeface="+mn-lt"/>
              <a:ea typeface="+mn-ea"/>
              <a:cs typeface="+mn-cs"/>
            </a:rPr>
            <a:t> This is an explanation of the definition in Column B, explaining more precisely what it means, and explaining typical variations, so that that the competence can be clearly understood in the same way by anyone reading it.</a:t>
          </a:r>
        </a:p>
        <a:p>
          <a:endParaRPr lang="en-GB" sz="1800">
            <a:effectLst/>
          </a:endParaRPr>
        </a:p>
        <a:p>
          <a:r>
            <a:rPr lang="en-GB" sz="1800" b="1" i="1">
              <a:solidFill>
                <a:schemeClr val="dk1"/>
              </a:solidFill>
              <a:effectLst/>
              <a:latin typeface="+mn-lt"/>
              <a:ea typeface="+mn-ea"/>
              <a:cs typeface="+mn-cs"/>
            </a:rPr>
            <a:t>Column D.</a:t>
          </a:r>
          <a:r>
            <a:rPr lang="en-GB" sz="1800" b="1">
              <a:solidFill>
                <a:schemeClr val="dk1"/>
              </a:solidFill>
              <a:effectLst/>
              <a:latin typeface="+mn-lt"/>
              <a:ea typeface="+mn-ea"/>
              <a:cs typeface="+mn-cs"/>
            </a:rPr>
            <a:t> Main knowledge requirements. </a:t>
          </a:r>
          <a:r>
            <a:rPr lang="en-GB" sz="1800">
              <a:solidFill>
                <a:schemeClr val="dk1"/>
              </a:solidFill>
              <a:effectLst/>
              <a:latin typeface="+mn-lt"/>
              <a:ea typeface="+mn-ea"/>
              <a:cs typeface="+mn-cs"/>
            </a:rPr>
            <a:t>This is a brief list of the recommended knowledge requirements associated with the competence. Although competence is mainly measured by an individual demonstrating that s/he can do the job, being competent also requires that the individual should know the specific facts and principles required to complete the task and the context(s) in which is completed. Further, specific requirements may need to be added according to local conditions and in order to allow comprehensive assessment and certification.</a:t>
          </a:r>
          <a:endParaRPr lang="en-GB" sz="1800">
            <a:effectLst/>
          </a:endParaRPr>
        </a:p>
        <a:p>
          <a:endParaRPr lang="en-GB" sz="1800">
            <a:effectLst/>
          </a:endParaRPr>
        </a:p>
        <a:p>
          <a:r>
            <a:rPr lang="en-GB" sz="1800" b="1" i="1">
              <a:solidFill>
                <a:schemeClr val="dk1"/>
              </a:solidFill>
              <a:effectLst/>
              <a:latin typeface="+mn-lt"/>
              <a:ea typeface="+mn-ea"/>
              <a:cs typeface="+mn-cs"/>
            </a:rPr>
            <a:t>Column E.</a:t>
          </a:r>
          <a:r>
            <a:rPr lang="en-GB" sz="1800" b="1">
              <a:solidFill>
                <a:schemeClr val="dk1"/>
              </a:solidFill>
              <a:effectLst/>
              <a:latin typeface="+mn-lt"/>
              <a:ea typeface="+mn-ea"/>
              <a:cs typeface="+mn-cs"/>
            </a:rPr>
            <a:t> Associated competences</a:t>
          </a:r>
          <a:r>
            <a:rPr lang="en-GB" sz="1800" b="1" baseline="0">
              <a:solidFill>
                <a:schemeClr val="dk1"/>
              </a:solidFill>
              <a:effectLst/>
              <a:latin typeface="+mn-lt"/>
              <a:ea typeface="+mn-ea"/>
              <a:cs typeface="+mn-cs"/>
            </a:rPr>
            <a:t> f</a:t>
          </a:r>
          <a:r>
            <a:rPr lang="en-GB" sz="1800" b="1">
              <a:solidFill>
                <a:schemeClr val="dk1"/>
              </a:solidFill>
              <a:effectLst/>
              <a:latin typeface="+mn-lt"/>
              <a:ea typeface="+mn-ea"/>
              <a:cs typeface="+mn-cs"/>
            </a:rPr>
            <a:t>or the level .</a:t>
          </a:r>
          <a:r>
            <a:rPr lang="en-GB" sz="1800">
              <a:solidFill>
                <a:schemeClr val="dk1"/>
              </a:solidFill>
              <a:effectLst/>
              <a:latin typeface="+mn-lt"/>
              <a:ea typeface="+mn-ea"/>
              <a:cs typeface="+mn-cs"/>
            </a:rPr>
            <a:t>These are the codes of closely related competences that may overlap with or complement this categor</a:t>
          </a:r>
          <a:r>
            <a:rPr lang="en-GB" sz="1800" baseline="0">
              <a:solidFill>
                <a:schemeClr val="dk1"/>
              </a:solidFill>
              <a:effectLst/>
              <a:latin typeface="+mn-lt"/>
              <a:ea typeface="+mn-ea"/>
              <a:cs typeface="+mn-cs"/>
            </a:rPr>
            <a:t>y and level. </a:t>
          </a:r>
          <a:r>
            <a:rPr lang="en-GB" sz="1800">
              <a:solidFill>
                <a:schemeClr val="dk1"/>
              </a:solidFill>
              <a:effectLst/>
              <a:latin typeface="+mn-lt"/>
              <a:ea typeface="+mn-ea"/>
              <a:cs typeface="+mn-cs"/>
            </a:rPr>
            <a:t>Capacity development planners may find it useful to ‘cluster’ these sets of competences when planning curricula, training events or assessments.</a:t>
          </a:r>
          <a:br>
            <a:rPr lang="en-GB" sz="1800">
              <a:solidFill>
                <a:schemeClr val="dk1"/>
              </a:solidFill>
              <a:effectLst/>
              <a:latin typeface="+mn-lt"/>
              <a:ea typeface="+mn-ea"/>
              <a:cs typeface="+mn-cs"/>
            </a:rPr>
          </a:br>
          <a:r>
            <a:rPr lang="en-GB" sz="1800">
              <a:solidFill>
                <a:schemeClr val="dk1"/>
              </a:solidFill>
              <a:effectLst/>
              <a:latin typeface="+mn-lt"/>
              <a:ea typeface="+mn-ea"/>
              <a:cs typeface="+mn-cs"/>
            </a:rPr>
            <a:t/>
          </a:r>
          <a:br>
            <a:rPr lang="en-GB" sz="1800">
              <a:solidFill>
                <a:schemeClr val="dk1"/>
              </a:solidFill>
              <a:effectLst/>
              <a:latin typeface="+mn-lt"/>
              <a:ea typeface="+mn-ea"/>
              <a:cs typeface="+mn-cs"/>
            </a:rPr>
          </a:br>
          <a:r>
            <a:rPr lang="en-GB" sz="1800" b="1">
              <a:solidFill>
                <a:schemeClr val="dk1"/>
              </a:solidFill>
              <a:effectLst/>
              <a:latin typeface="+mn-lt"/>
              <a:ea typeface="+mn-ea"/>
              <a:cs typeface="+mn-cs"/>
            </a:rPr>
            <a:t>ASSESSMENT/CERTIFICATION EXAMPLES</a:t>
          </a:r>
          <a:r>
            <a:rPr lang="en-GB" sz="1800">
              <a:solidFill>
                <a:schemeClr val="dk1"/>
              </a:solidFill>
              <a:effectLst/>
              <a:latin typeface="+mn-lt"/>
              <a:ea typeface="+mn-ea"/>
              <a:cs typeface="+mn-cs"/>
            </a:rPr>
            <a:t/>
          </a:r>
          <a:br>
            <a:rPr lang="en-GB" sz="1800">
              <a:solidFill>
                <a:schemeClr val="dk1"/>
              </a:solidFill>
              <a:effectLst/>
              <a:latin typeface="+mn-lt"/>
              <a:ea typeface="+mn-ea"/>
              <a:cs typeface="+mn-cs"/>
            </a:rPr>
          </a:br>
          <a:r>
            <a:rPr lang="en-GB" sz="1800" b="1" i="1">
              <a:solidFill>
                <a:schemeClr val="dk1"/>
              </a:solidFill>
              <a:effectLst/>
              <a:latin typeface="+mn-lt"/>
              <a:ea typeface="+mn-ea"/>
              <a:cs typeface="+mn-cs"/>
            </a:rPr>
            <a:t>Column F.    Example performance criteria</a:t>
          </a:r>
          <a:br>
            <a:rPr lang="en-GB" sz="1800" b="1" i="1">
              <a:solidFill>
                <a:schemeClr val="dk1"/>
              </a:solidFill>
              <a:effectLst/>
              <a:latin typeface="+mn-lt"/>
              <a:ea typeface="+mn-ea"/>
              <a:cs typeface="+mn-cs"/>
            </a:rPr>
          </a:br>
          <a:r>
            <a:rPr lang="en-GB" sz="1800" b="1" i="1">
              <a:solidFill>
                <a:schemeClr val="dk1"/>
              </a:solidFill>
              <a:effectLst/>
              <a:latin typeface="+mn-lt"/>
              <a:ea typeface="+mn-ea"/>
              <a:cs typeface="+mn-cs"/>
            </a:rPr>
            <a:t>Column G.    Example means of assessment    </a:t>
          </a:r>
          <a:br>
            <a:rPr lang="en-GB" sz="1800" b="1" i="1">
              <a:solidFill>
                <a:schemeClr val="dk1"/>
              </a:solidFill>
              <a:effectLst/>
              <a:latin typeface="+mn-lt"/>
              <a:ea typeface="+mn-ea"/>
              <a:cs typeface="+mn-cs"/>
            </a:rPr>
          </a:br>
          <a:r>
            <a:rPr lang="en-GB" sz="1800" b="1" i="1">
              <a:solidFill>
                <a:schemeClr val="dk1"/>
              </a:solidFill>
              <a:effectLst/>
              <a:latin typeface="+mn-lt"/>
              <a:ea typeface="+mn-ea"/>
              <a:cs typeface="+mn-cs"/>
            </a:rPr>
            <a:t>Column H.    Recommended prior competence requirements for the level    </a:t>
          </a:r>
          <a:br>
            <a:rPr lang="en-GB" sz="1800" b="1" i="1">
              <a:solidFill>
                <a:schemeClr val="dk1"/>
              </a:solidFill>
              <a:effectLst/>
              <a:latin typeface="+mn-lt"/>
              <a:ea typeface="+mn-ea"/>
              <a:cs typeface="+mn-cs"/>
            </a:rPr>
          </a:br>
          <a:r>
            <a:rPr lang="en-GB" sz="1800" b="1" i="1">
              <a:solidFill>
                <a:schemeClr val="dk1"/>
              </a:solidFill>
              <a:effectLst/>
              <a:latin typeface="+mn-lt"/>
              <a:ea typeface="+mn-ea"/>
              <a:cs typeface="+mn-cs"/>
            </a:rPr>
            <a:t/>
          </a:r>
          <a:br>
            <a:rPr lang="en-GB" sz="1800" b="1" i="1">
              <a:solidFill>
                <a:schemeClr val="dk1"/>
              </a:solidFill>
              <a:effectLst/>
              <a:latin typeface="+mn-lt"/>
              <a:ea typeface="+mn-ea"/>
              <a:cs typeface="+mn-cs"/>
            </a:rPr>
          </a:br>
          <a:r>
            <a:rPr lang="en-GB" sz="1800" b="1">
              <a:solidFill>
                <a:schemeClr val="dk1"/>
              </a:solidFill>
              <a:effectLst/>
              <a:latin typeface="+mn-lt"/>
              <a:ea typeface="+mn-ea"/>
              <a:cs typeface="+mn-cs"/>
            </a:rPr>
            <a:t>Tabs 3a - 3n</a:t>
          </a:r>
          <a:r>
            <a:rPr lang="en-GB" sz="1800">
              <a:solidFill>
                <a:schemeClr val="dk1"/>
              </a:solidFill>
              <a:effectLst/>
              <a:latin typeface="+mn-lt"/>
              <a:ea typeface="+mn-ea"/>
              <a:cs typeface="+mn-cs"/>
            </a:rPr>
            <a:t> </a:t>
          </a:r>
          <a:r>
            <a:rPr lang="en-GB" sz="1800" b="1">
              <a:solidFill>
                <a:schemeClr val="dk1"/>
              </a:solidFill>
              <a:effectLst/>
              <a:latin typeface="+mn-lt"/>
              <a:ea typeface="+mn-ea"/>
              <a:cs typeface="+mn-cs"/>
            </a:rPr>
            <a:t>Separate worksheets for each category.</a:t>
          </a:r>
          <a:r>
            <a:rPr lang="en-GB" sz="1800">
              <a:solidFill>
                <a:schemeClr val="dk1"/>
              </a:solidFill>
              <a:effectLst/>
              <a:latin typeface="+mn-lt"/>
              <a:ea typeface="+mn-ea"/>
              <a:cs typeface="+mn-cs"/>
            </a:rPr>
            <a:t> These are linked to the full list of competences from Tab 3.  Any changes made to these tables will break the link to Tab 3.</a:t>
          </a:r>
          <a:br>
            <a:rPr lang="en-GB" sz="1800">
              <a:solidFill>
                <a:schemeClr val="dk1"/>
              </a:solidFill>
              <a:effectLst/>
              <a:latin typeface="+mn-lt"/>
              <a:ea typeface="+mn-ea"/>
              <a:cs typeface="+mn-cs"/>
            </a:rPr>
          </a:br>
          <a:endParaRPr lang="en-GB" sz="1800">
            <a:effectLst/>
          </a:endParaRPr>
        </a:p>
        <a:p>
          <a:r>
            <a:rPr lang="en-GB" sz="1800" b="1">
              <a:solidFill>
                <a:schemeClr val="dk1"/>
              </a:solidFill>
              <a:effectLst/>
              <a:latin typeface="+mn-lt"/>
              <a:ea typeface="+mn-ea"/>
              <a:cs typeface="+mn-cs"/>
            </a:rPr>
            <a:t>Tab 4. Counts of categories and comps.  </a:t>
          </a:r>
          <a:r>
            <a:rPr lang="en-GB" sz="1800">
              <a:solidFill>
                <a:schemeClr val="dk1"/>
              </a:solidFill>
              <a:effectLst/>
              <a:latin typeface="+mn-lt"/>
              <a:ea typeface="+mn-ea"/>
              <a:cs typeface="+mn-cs"/>
            </a:rPr>
            <a:t>Tables showing the numbers of competences in each category and level.</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800" b="1">
              <a:solidFill>
                <a:schemeClr val="dk1"/>
              </a:solidFill>
              <a:effectLst/>
              <a:latin typeface="+mn-lt"/>
              <a:ea typeface="+mn-ea"/>
              <a:cs typeface="+mn-cs"/>
            </a:rPr>
            <a:t>Tabs</a:t>
          </a:r>
          <a:r>
            <a:rPr lang="en-GB" sz="1800" b="1" baseline="0">
              <a:solidFill>
                <a:schemeClr val="dk1"/>
              </a:solidFill>
              <a:effectLst/>
              <a:latin typeface="+mn-lt"/>
              <a:ea typeface="+mn-ea"/>
              <a:cs typeface="+mn-cs"/>
            </a:rPr>
            <a:t> 5a - 5e. Competences by Level. </a:t>
          </a:r>
          <a:r>
            <a:rPr lang="en-GB" sz="1800" b="0" baseline="0">
              <a:solidFill>
                <a:schemeClr val="dk1"/>
              </a:solidFill>
              <a:effectLst/>
              <a:latin typeface="+mn-lt"/>
              <a:ea typeface="+mn-ea"/>
              <a:cs typeface="+mn-cs"/>
            </a:rPr>
            <a:t>These are the competences sorted by level first, then category..</a:t>
          </a:r>
          <a:r>
            <a:rPr lang="en-GB" sz="1800">
              <a:solidFill>
                <a:schemeClr val="dk1"/>
              </a:solidFill>
              <a:effectLst/>
              <a:latin typeface="+mn-lt"/>
              <a:ea typeface="+mn-ea"/>
              <a:cs typeface="+mn-cs"/>
            </a:rPr>
            <a:t>These are linked to the full list of competences from Tab 3.  Any changes made to these tables will break the link to Tab 3.</a:t>
          </a:r>
          <a:endParaRPr lang="en-GB" sz="1800" b="1">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U14:AU34"/>
  <sheetViews>
    <sheetView showZeros="0" zoomScale="30" zoomScaleNormal="30" workbookViewId="0">
      <selection activeCell="BB42" sqref="BB42"/>
    </sheetView>
  </sheetViews>
  <sheetFormatPr defaultRowHeight="15" x14ac:dyDescent="0.25"/>
  <sheetData>
    <row r="14" spans="47:47" ht="18" x14ac:dyDescent="0.25">
      <c r="AU14" s="419"/>
    </row>
    <row r="15" spans="47:47" x14ac:dyDescent="0.25">
      <c r="AU15" s="420"/>
    </row>
    <row r="16" spans="47:47" x14ac:dyDescent="0.25">
      <c r="AU16" s="421"/>
    </row>
    <row r="17" spans="47:47" x14ac:dyDescent="0.25">
      <c r="AU17" s="421"/>
    </row>
    <row r="18" spans="47:47" x14ac:dyDescent="0.25">
      <c r="AU18" s="420"/>
    </row>
    <row r="19" spans="47:47" x14ac:dyDescent="0.25">
      <c r="AU19" s="420"/>
    </row>
    <row r="21" spans="47:47" ht="18" x14ac:dyDescent="0.25">
      <c r="AU21" s="422"/>
    </row>
    <row r="22" spans="47:47" x14ac:dyDescent="0.25">
      <c r="AU22" s="420"/>
    </row>
    <row r="23" spans="47:47" x14ac:dyDescent="0.25">
      <c r="AU23" s="423"/>
    </row>
    <row r="24" spans="47:47" x14ac:dyDescent="0.25">
      <c r="AU24" s="420"/>
    </row>
    <row r="25" spans="47:47" x14ac:dyDescent="0.25">
      <c r="AU25" s="424"/>
    </row>
    <row r="26" spans="47:47" x14ac:dyDescent="0.25">
      <c r="AU26" s="420"/>
    </row>
    <row r="27" spans="47:47" x14ac:dyDescent="0.25">
      <c r="AU27" s="424"/>
    </row>
    <row r="28" spans="47:47" x14ac:dyDescent="0.25">
      <c r="AU28" s="420"/>
    </row>
    <row r="29" spans="47:47" x14ac:dyDescent="0.25">
      <c r="AU29" s="425"/>
    </row>
    <row r="31" spans="47:47" ht="18" x14ac:dyDescent="0.25">
      <c r="AU31" s="422"/>
    </row>
    <row r="32" spans="47:47" x14ac:dyDescent="0.25">
      <c r="AU32" s="420"/>
    </row>
    <row r="33" spans="47:47" x14ac:dyDescent="0.25">
      <c r="AU33" s="425"/>
    </row>
    <row r="34" spans="47:47" x14ac:dyDescent="0.25">
      <c r="AU34" s="42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27"/>
  <sheetViews>
    <sheetView showZeros="0" topLeftCell="A3" zoomScale="50" zoomScaleNormal="50" zoomScaleSheetLayoutView="44" workbookViewId="0">
      <selection activeCell="D8" sqref="D8"/>
    </sheetView>
  </sheetViews>
  <sheetFormatPr defaultRowHeight="15" outlineLevelRow="4" outlineLevelCol="2" x14ac:dyDescent="0.25"/>
  <cols>
    <col min="1" max="1" width="24.425781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72.75" customHeight="1" outlineLevel="1" x14ac:dyDescent="0.25">
      <c r="A2" s="28" t="str">
        <f>'3. ALL COMPETENCES (SOURCE)'!A2</f>
        <v>GROUP</v>
      </c>
      <c r="B2" s="28" t="str">
        <f>'3. ALL COMPETENCES (SOURCE)'!B2</f>
        <v>A. PLANNING, MANAGEMENT AND ADMINISTRATION</v>
      </c>
      <c r="C2" s="110" t="str">
        <f>'3. ALL COMPETENCES (SOURCE)'!C2</f>
        <v>Planning, management and administration of protected areas.</v>
      </c>
      <c r="D2" s="111">
        <f>'3. ALL COMPETENCES (SOURCE)'!D2</f>
        <v>0</v>
      </c>
      <c r="E2" s="59">
        <f>'3. ALL COMPETENCES (SOURCE)'!E2</f>
        <v>0</v>
      </c>
      <c r="F2" s="166">
        <f>'3. ALL COMPETENCES (SOURCE)'!F2</f>
        <v>0</v>
      </c>
      <c r="G2" s="166">
        <f>'3. ALL COMPETENCES (SOURCE)'!G2</f>
        <v>0</v>
      </c>
      <c r="H2" s="74">
        <f>'3. ALL COMPETENCES (SOURCE)'!H2</f>
        <v>0</v>
      </c>
    </row>
    <row r="3" spans="1:8" ht="63" outlineLevel="2" x14ac:dyDescent="0.25">
      <c r="A3" s="68" t="str">
        <f>'3. ALL COMPETENCES (SOURCE)'!A123</f>
        <v>CATEGORY</v>
      </c>
      <c r="B3" s="68" t="str">
        <f>'3. ALL COMPETENCES (SOURCE)'!B123</f>
        <v>ADR. ADMINISTRATIVE DOCUMENTATION AND REPORTING</v>
      </c>
      <c r="C3" s="112" t="str">
        <f>'3. ALL COMPETENCES (SOURCE)'!C123</f>
        <v>Establishing and implementing procedures for information management, documentation and reporting.</v>
      </c>
      <c r="D3" s="113" t="str">
        <f>'3. ALL COMPETENCES (SOURCE)'!D123</f>
        <v xml:space="preserve"> </v>
      </c>
      <c r="E3" s="25">
        <f>'3. ALL COMPETENCES (SOURCE)'!E123</f>
        <v>0</v>
      </c>
      <c r="F3" s="176">
        <f>'3. ALL COMPETENCES (SOURCE)'!F123</f>
        <v>0</v>
      </c>
      <c r="G3" s="176">
        <f>'3. ALL COMPETENCES (SOURCE)'!G123</f>
        <v>0</v>
      </c>
      <c r="H3" s="25">
        <f>'3. ALL COMPETENCES (SOURCE)'!H123</f>
        <v>0</v>
      </c>
    </row>
    <row r="4" spans="1:8" ht="56.25" customHeight="1" outlineLevel="4" x14ac:dyDescent="0.25">
      <c r="A4" s="58" t="str">
        <f>'3. ALL COMPETENCES (SOURCE)'!A124</f>
        <v>LEVEL CODE</v>
      </c>
      <c r="B4" s="58" t="str">
        <f>'3. ALL COMPETENCES (SOURCE)'!B124</f>
        <v>LEVEL TITLE</v>
      </c>
      <c r="C4" s="114" t="str">
        <f>'3. ALL COMPETENCES (SOURCE)'!C124</f>
        <v>OVERALL COMPETENCE FOR THE LEVEL</v>
      </c>
      <c r="D4" s="114" t="str">
        <f>'3. ALL COMPETENCES (SOURCE)'!D124</f>
        <v>GENERAL SUPPORTING KNOWLEDGE AND UNDERSTANDING FOR THE LEVEL</v>
      </c>
      <c r="E4" s="60" t="str">
        <f>'3. ALL COMPETENCES (SOURCE)'!E124</f>
        <v>ASSOCIATED COMPETENCES FOR THE LEVEL</v>
      </c>
      <c r="F4" s="447" t="str">
        <f>'3. ALL COMPETENCES (SOURCE)'!F124</f>
        <v xml:space="preserve"> ASSESSMENT/CERTIFICATION EXAMPLES</v>
      </c>
      <c r="G4" s="447">
        <f>'3. ALL COMPETENCES (SOURCE)'!G124</f>
        <v>0</v>
      </c>
      <c r="H4" s="447">
        <f>'3. ALL COMPETENCES (SOURCE)'!H124</f>
        <v>0</v>
      </c>
    </row>
    <row r="5" spans="1:8" ht="177.75" customHeight="1" outlineLevel="3" x14ac:dyDescent="0.25">
      <c r="A5" s="63" t="str">
        <f>'3. ALL COMPETENCES (SOURCE)'!A125</f>
        <v>ADR 4</v>
      </c>
      <c r="B5" s="72" t="str">
        <f>'3. ALL COMPETENCES (SOURCE)'!B125</f>
        <v>ADMINISTRATIVE DOCUMENTATION AND REPORTING. 
LEVEL 4</v>
      </c>
      <c r="C5" s="115" t="str">
        <f>'3. ALL COMPETENCES (SOURCE)'!C125</f>
        <v>Enable establishment of comprehensive systems for administrative monitoring, reporting and documentation across the protected area system.</v>
      </c>
      <c r="D5" s="116" t="str">
        <f>'3. ALL COMPETENCES (SOURCE)'!D125</f>
        <v>• National and international requirements for monitoring, documentation and reporting on biodiversity and protected areas.
• Interpersonal and communication skills.
• Principles and practices of information and knowledge management.</v>
      </c>
      <c r="E5" s="53" t="str">
        <f>'3. ALL COMPETENCES (SOURCE)'!E125</f>
        <v xml:space="preserve"> HRM 4; ORG 4; FRM 4; PPP 4; CAC 4; TEC 2</v>
      </c>
      <c r="F5" s="168" t="str">
        <f>'3. ALL COMPETENCES (SOURCE)'!F125</f>
        <v>EXAMPLE PERFORMANCE CRITERIA</v>
      </c>
      <c r="G5" s="168" t="str">
        <f>'3. ALL COMPETENCES (SOURCE)'!G125</f>
        <v>EXAMPLE MEANS OF ASSESSMENT</v>
      </c>
      <c r="H5" s="61" t="str">
        <f>'3. ALL COMPETENCES (SOURCE)'!H125</f>
        <v>RECOMMENDED PRIOR COMPETENCE REQUIREMENTS FOR THE LEVEL</v>
      </c>
    </row>
    <row r="6" spans="1:8" ht="37.5" outlineLevel="4" x14ac:dyDescent="0.25">
      <c r="A6" s="4" t="str">
        <f>'3. ALL COMPETENCES (SOURCE)'!A126</f>
        <v>Code</v>
      </c>
      <c r="B6" s="4" t="str">
        <f>'3. ALL COMPETENCES (SOURCE)'!B126</f>
        <v>Competence Statement. 
The individual should be able to:</v>
      </c>
      <c r="C6" s="126" t="str">
        <f>'3. ALL COMPETENCES (SOURCE)'!C126</f>
        <v>Details, scope and variations. 
A brief explanation of the competence.</v>
      </c>
      <c r="D6" s="127" t="str">
        <f>'3. ALL COMPETENCES (SOURCE)'!D126</f>
        <v>Main specific knowledge requirements for the competence.</v>
      </c>
      <c r="E6" s="2" t="str">
        <f>'3. ALL COMPETENCES (SOURCE)'!E126</f>
        <v xml:space="preserve"> </v>
      </c>
      <c r="F6" s="175" t="str">
        <f>'3. ALL COMPETENCES (SOURCE)'!F126</f>
        <v>Example performance criteria for certification</v>
      </c>
      <c r="G6" s="177" t="str">
        <f>'3. ALL COMPETENCES (SOURCE)'!G126</f>
        <v>Example means of assessment</v>
      </c>
      <c r="H6" s="33" t="str">
        <f>'3. ALL COMPETENCES (SOURCE)'!H126</f>
        <v>UNI; ADR 3; CAC 3</v>
      </c>
    </row>
    <row r="7" spans="1:8" ht="96.75" customHeight="1" outlineLevel="4" x14ac:dyDescent="0.25">
      <c r="A7" s="19" t="str">
        <f>'3. ALL COMPETENCES (SOURCE)'!A127</f>
        <v>ADR 4.1</v>
      </c>
      <c r="B7" s="85" t="str">
        <f>'3. ALL COMPETENCES (SOURCE)'!B127</f>
        <v>Compile and prepare formal national and/or international reports on protected area management activities.</v>
      </c>
      <c r="C7" s="6" t="str">
        <f>'3. ALL COMPETENCES (SOURCE)'!C127</f>
        <v>• Leading compilation of major synthesis reports on system wide protected area activities (e.g. to the Government, the CBD and other Conventions, major donors etc.).
• Collating information from a range of sources into comprehensive national/international reports.
• Sharing accurate and up to date information with global data holders (e.g. UNEP WCMC)</v>
      </c>
      <c r="D7" s="6" t="str">
        <f>'3. ALL COMPETENCES (SOURCE)'!D127</f>
        <v>• Reporting and information sharing requirements and formats.
• Methods of information synthesis and prioritisation.
• Information research (sources of information, online searches, information requests etc.).</v>
      </c>
      <c r="E7" s="6">
        <f>'3. ALL COMPETENCES (SOURCE)'!E127</f>
        <v>0</v>
      </c>
      <c r="F7" s="6" t="str">
        <f>'3. ALL COMPETENCES (SOURCE)'!F127</f>
        <v>• Submit evidence of preparation of at least two major national/international reports.
• Submit evidence of sharing of accurate statistics with global data holders.</v>
      </c>
      <c r="G7" s="6" t="str">
        <f>'3. ALL COMPETENCES (SOURCE)'!G127</f>
        <v>• Evidence portfolio assessment.
• Accreditation of prior qualifications and experience.</v>
      </c>
      <c r="H7" s="6">
        <f>'3. ALL COMPETENCES (SOURCE)'!H127</f>
        <v>0</v>
      </c>
    </row>
    <row r="8" spans="1:8" ht="117.75" customHeight="1" outlineLevel="4" x14ac:dyDescent="0.25">
      <c r="A8" s="19" t="str">
        <f>'3. ALL COMPETENCES (SOURCE)'!A128</f>
        <v>ADR 4.2</v>
      </c>
      <c r="B8" s="85" t="str">
        <f>'3. ALL COMPETENCES (SOURCE)'!B128</f>
        <v>Ensure effective system level documentation of protected areas, management activities and effectiveness and impact of management.</v>
      </c>
      <c r="C8" s="6" t="str">
        <f>'3. ALL COMPETENCES (SOURCE)'!C128</f>
        <v>• Ensuring that comprehensive records of protected areas and all related activities are maintained and updated centrally. 
• Ensuring assessments of management effectiveness are conducted.
• Enabling availability of records and information.
• Ensuring that suitable systems of security and back up are in place.</v>
      </c>
      <c r="D8" s="6" t="str">
        <f>'3. ALL COMPETENCES (SOURCE)'!D128</f>
        <v>• Methods for large scale data management and retrieval.
• Systems of monitoring, reporting and documentation used by protected areas.
• International tools and processes for monitoring and reporting protected area activities. 
• Options for security and back up.</v>
      </c>
      <c r="E8" s="6">
        <f>'3. ALL COMPETENCES (SOURCE)'!E128</f>
        <v>0</v>
      </c>
      <c r="F8" s="6" t="str">
        <f>'3. ALL COMPETENCES (SOURCE)'!F128</f>
        <v>• Submit evidence of comprehensive, accurate and retrievable central record keeping, security and back up.</v>
      </c>
      <c r="G8" s="6" t="str">
        <f>'3. ALL COMPETENCES (SOURCE)'!G128</f>
        <v>• Evidence portfolio assessment.
• Examination and audit of filing system and records.
• Accreditation of prior qualifications and experience.</v>
      </c>
      <c r="H8" s="6">
        <f>'3. ALL COMPETENCES (SOURCE)'!H128</f>
        <v>0</v>
      </c>
    </row>
    <row r="9" spans="1:8" ht="75" outlineLevel="4" x14ac:dyDescent="0.25">
      <c r="A9" s="19" t="str">
        <f>'3. ALL COMPETENCES (SOURCE)'!A129</f>
        <v>ADR 4.3</v>
      </c>
      <c r="B9" s="85" t="str">
        <f>'3. ALL COMPETENCES (SOURCE)'!B129</f>
        <v>Contribute significantly to international initiatives for protected area monitoring and documentation.</v>
      </c>
      <c r="C9" s="6" t="str">
        <f>'3. ALL COMPETENCES (SOURCE)'!C129</f>
        <v>• Making a significant and recognised contribution internationally to collecting and collating information about protected areas (e.g. through publication of specialist guidance, active membership of an IUCN specialist group, conference presentations, provision of high level training etc.).</v>
      </c>
      <c r="D9" s="6" t="str">
        <f>'3. ALL COMPETENCES (SOURCE)'!D129</f>
        <v>• International examples and best practice in PA financing and resourcing.</v>
      </c>
      <c r="E9" s="6">
        <f>'3. ALL COMPETENCES (SOURCE)'!E129</f>
        <v>0</v>
      </c>
      <c r="F9" s="6" t="str">
        <f>'3. ALL COMPETENCES (SOURCE)'!F129</f>
        <v>• Submit evidence of comprehensive, accurate and retrievable central record keeping, security and back up.</v>
      </c>
      <c r="G9" s="6" t="str">
        <f>'3. ALL COMPETENCES (SOURCE)'!G129</f>
        <v>• Evidence portfolio assessment.
• Examination and audit of filing system and records.
• Accreditation of prior qualifications and experience.</v>
      </c>
      <c r="H9" s="6">
        <f>'3. ALL COMPETENCES (SOURCE)'!H129</f>
        <v>0</v>
      </c>
    </row>
    <row r="10" spans="1:8" ht="56.25" customHeight="1" outlineLevel="4" x14ac:dyDescent="0.25">
      <c r="A10" s="58" t="str">
        <f>'3. ALL COMPETENCES (SOURCE)'!A130</f>
        <v>LEVEL CODE</v>
      </c>
      <c r="B10" s="58" t="str">
        <f>'3. ALL COMPETENCES (SOURCE)'!B130</f>
        <v>LEVEL TITLE</v>
      </c>
      <c r="C10" s="114" t="str">
        <f>'3. ALL COMPETENCES (SOURCE)'!C130</f>
        <v>OVERALL COMPETENCE FOR THE LEVEL</v>
      </c>
      <c r="D10" s="114" t="str">
        <f>'3. ALL COMPETENCES (SOURCE)'!D130</f>
        <v>GENERAL SUPPORTING KNOWLEDGE AND UNDERSTANDING FOR THE LEVEL</v>
      </c>
      <c r="E10" s="60" t="str">
        <f>'3. ALL COMPETENCES (SOURCE)'!E130</f>
        <v>ASSOCIATED COMPETENCES FOR THE LEVEL</v>
      </c>
      <c r="F10" s="447" t="str">
        <f>'3. ALL COMPETENCES (SOURCE)'!F130</f>
        <v xml:space="preserve"> ASSESSMENT/CERTIFICATION EXAMPLES</v>
      </c>
      <c r="G10" s="447">
        <f>'3. ALL COMPETENCES (SOURCE)'!G130</f>
        <v>0</v>
      </c>
      <c r="H10" s="447">
        <f>'3. ALL COMPETENCES (SOURCE)'!H130</f>
        <v>0</v>
      </c>
    </row>
    <row r="11" spans="1:8" ht="111.75" customHeight="1" outlineLevel="3" x14ac:dyDescent="0.25">
      <c r="A11" s="63" t="str">
        <f>'3. ALL COMPETENCES (SOURCE)'!A131</f>
        <v>ADR 3</v>
      </c>
      <c r="B11" s="72" t="str">
        <f>'3. ALL COMPETENCES (SOURCE)'!B131</f>
        <v>ADMINISTRATIVE DOCUMENTATION AND REPORTING. 
LEVEL 3</v>
      </c>
      <c r="C11" s="115" t="str">
        <f>'3. ALL COMPETENCES (SOURCE)'!C131</f>
        <v>Ensure that a comprehensive system of administrative documentation and reporting is in place for a protected area.</v>
      </c>
      <c r="D11" s="116" t="str">
        <f>'3. ALL COMPETENCES (SOURCE)'!D131</f>
        <v>• Legislation and organisational policy and procedures for documentation and reporting.
• Skills for information analysis and synthesis.
• Reporting writing formats and styles.
• Information management, storage and retrieval systems.</v>
      </c>
      <c r="E11" s="53" t="str">
        <f>'3. ALL COMPETENCES (SOURCE)'!E131</f>
        <v xml:space="preserve"> HRM 3; ORG 3; FRM 3; PPP 3; CAC 3; TEC 2</v>
      </c>
      <c r="F11" s="168" t="str">
        <f>'3. ALL COMPETENCES (SOURCE)'!F131</f>
        <v>EXAMPLE PERFORMANCE CRITERIA</v>
      </c>
      <c r="G11" s="168" t="str">
        <f>'3. ALL COMPETENCES (SOURCE)'!G131</f>
        <v>EXAMPLE MEANS OF ASSESSMENT</v>
      </c>
      <c r="H11" s="61" t="str">
        <f>'3. ALL COMPETENCES (SOURCE)'!H131</f>
        <v>RECOMMENDED PRIOR COMPETENCE REQUIREMENTS FOR THE LEVEL</v>
      </c>
    </row>
    <row r="12" spans="1:8" ht="37.5" outlineLevel="4" x14ac:dyDescent="0.25">
      <c r="A12" s="4" t="str">
        <f>'3. ALL COMPETENCES (SOURCE)'!A132</f>
        <v>Code</v>
      </c>
      <c r="B12" s="4" t="str">
        <f>'3. ALL COMPETENCES (SOURCE)'!B132</f>
        <v>Competence Statement.
The individual should be able to:</v>
      </c>
      <c r="C12" s="126" t="str">
        <f>'3. ALL COMPETENCES (SOURCE)'!C132</f>
        <v>Details, scope and variations. 
A brief explanation of the competence.</v>
      </c>
      <c r="D12" s="127" t="str">
        <f>'3. ALL COMPETENCES (SOURCE)'!D132</f>
        <v>Main specific knowledge requirements for the competence.</v>
      </c>
      <c r="E12" s="2" t="str">
        <f>'3. ALL COMPETENCES (SOURCE)'!E132</f>
        <v xml:space="preserve"> </v>
      </c>
      <c r="F12" s="175" t="str">
        <f>'3. ALL COMPETENCES (SOURCE)'!F132</f>
        <v>Example performance criteria for certification</v>
      </c>
      <c r="G12" s="177" t="str">
        <f>'3. ALL COMPETENCES (SOURCE)'!G132</f>
        <v>Example means of assessment</v>
      </c>
      <c r="H12" s="33" t="str">
        <f>'3. ALL COMPETENCES (SOURCE)'!H132</f>
        <v>UNI; ADR 2; CAC 2</v>
      </c>
    </row>
    <row r="13" spans="1:8" ht="60" outlineLevel="4" x14ac:dyDescent="0.25">
      <c r="A13" s="19" t="str">
        <f>'3. ALL COMPETENCES (SOURCE)'!A133</f>
        <v>ADR 3.1</v>
      </c>
      <c r="B13" s="85" t="str">
        <f>'3. ALL COMPETENCES (SOURCE)'!B133</f>
        <v>Compile and prepare formal reports on protected area and biodiversity conservation activities.</v>
      </c>
      <c r="C13" s="6" t="str">
        <f>'3. ALL COMPETENCES (SOURCE)'!C133</f>
        <v>• Compiling comprehensive major reports to managing authorities, donors, partners etc. (e.g. annual reports, project progress reports).
• Collating information from a range of sources (internal reports, research reports, evaluations, consultations etc.) into a single comprehensive report.</v>
      </c>
      <c r="D13" s="6" t="str">
        <f>'3. ALL COMPETENCES (SOURCE)'!D133</f>
        <v>• Reporting requirements and formats 
• Analytical skills
• Techniques for clear writing and presentation of information.</v>
      </c>
      <c r="E13" s="6">
        <f>'3. ALL COMPETENCES (SOURCE)'!E133</f>
        <v>0</v>
      </c>
      <c r="F13" s="6" t="str">
        <f>'3. ALL COMPETENCES (SOURCE)'!F133</f>
        <v xml:space="preserve">• Submit at least two major reports.
</v>
      </c>
      <c r="G13" s="6" t="str">
        <f>'3. ALL COMPETENCES (SOURCE)'!G133</f>
        <v>• Evidence portfolio assessment.
• Accreditation of prior qualifications and experience</v>
      </c>
      <c r="H13" s="6">
        <f>'3. ALL COMPETENCES (SOURCE)'!H133</f>
        <v>0</v>
      </c>
    </row>
    <row r="14" spans="1:8" ht="135" outlineLevel="4" x14ac:dyDescent="0.25">
      <c r="A14" s="19" t="str">
        <f>'3. ALL COMPETENCES (SOURCE)'!A134</f>
        <v>ADR 3.2</v>
      </c>
      <c r="B14" s="85" t="str">
        <f>'3. ALL COMPETENCES (SOURCE)'!B134</f>
        <v>Ensure documentation of meetings, consultations and negotiations.</v>
      </c>
      <c r="C14" s="6" t="str">
        <f>'3. ALL COMPETENCES (SOURCE)'!C134</f>
        <v>• Ensuring correct documentation of meetings, agreements and decisions (through minutes, back to office reports, information files etc.).</v>
      </c>
      <c r="D14" s="6" t="str">
        <f>'3. ALL COMPETENCES (SOURCE)'!D134</f>
        <v xml:space="preserve">• Meeting protocols
• Communication and meeting management techniques.
• Systems for document storage and retrieval.
</v>
      </c>
      <c r="E14" s="6">
        <f>'3. ALL COMPETENCES (SOURCE)'!E134</f>
        <v>0</v>
      </c>
      <c r="F14" s="6" t="str">
        <f>'3. ALL COMPETENCES (SOURCE)'!F134</f>
        <v>• Submit evidence of/demonstrate successful management of at least three major meetings/consultations/negotiations.
• Negotiation of agreements in a range of typical situations.</v>
      </c>
      <c r="G14" s="6" t="str">
        <f>'3. ALL COMPETENCES (SOURCE)'!G134</f>
        <v>• Evidence portfolio assessment.
• Accreditation of prior qualifications and experience</v>
      </c>
      <c r="H14" s="6">
        <f>'3. ALL COMPETENCES (SOURCE)'!H134</f>
        <v>0</v>
      </c>
    </row>
    <row r="15" spans="1:8" ht="120" outlineLevel="4" x14ac:dyDescent="0.25">
      <c r="A15" s="19" t="str">
        <f>'3. ALL COMPETENCES (SOURCE)'!A135</f>
        <v>ADR 3.3</v>
      </c>
      <c r="B15" s="85" t="str">
        <f>'3. ALL COMPETENCES (SOURCE)'!B135</f>
        <v>Ensure that full activity records and documentation are maintained and secured.</v>
      </c>
      <c r="C15" s="6" t="str">
        <f>'3. ALL COMPETENCES (SOURCE)'!C135</f>
        <v>• Ensuring that all sections of the PA maintain a system (electronic and/or paper based) for recording, storage and retrieval of information, data, activities, maps, images etc.
• Establishing a full management information system for the PA.
• Ensuring that IT systems are in place and functioning.
• Ensuring that records are accessible.
• Ensuring that systems for information security and back up are in place.
• Meeting data protection and security obligations.</v>
      </c>
      <c r="D15" s="6" t="str">
        <f>'3. ALL COMPETENCES (SOURCE)'!D135</f>
        <v>• Information management approaches and methods
• Options for security and back up.
• Legal requirements for data protection and security.
• Uses of and requirements for information technology (computers, peripherals, networks etc.).</v>
      </c>
      <c r="E15" s="6">
        <f>'3. ALL COMPETENCES (SOURCE)'!E135</f>
        <v>0</v>
      </c>
      <c r="F15" s="6" t="str">
        <f>'3. ALL COMPETENCES (SOURCE)'!F135</f>
        <v>• Submit evidence of accurate and retrievable record keeping, security and back up</v>
      </c>
      <c r="G15" s="6" t="str">
        <f>'3. ALL COMPETENCES (SOURCE)'!G135</f>
        <v>• Evidence portfolio assessment.
• Examination and audit of filing system and records.
• Accreditation of prior qualifications and experience.</v>
      </c>
      <c r="H15" s="6">
        <f>'3. ALL COMPETENCES (SOURCE)'!H135</f>
        <v>0</v>
      </c>
    </row>
    <row r="16" spans="1:8" ht="135" outlineLevel="4" x14ac:dyDescent="0.25">
      <c r="A16" s="19" t="str">
        <f>'3. ALL COMPETENCES (SOURCE)'!A136</f>
        <v>ADR 3.4</v>
      </c>
      <c r="B16" s="85" t="str">
        <f>'3. ALL COMPETENCES (SOURCE)'!B136</f>
        <v>Implement measures for comprehensive monitoring and reporting on organisational performance.</v>
      </c>
      <c r="C16" s="6" t="str">
        <f>'3. ALL COMPETENCES (SOURCE)'!C136</f>
        <v xml:space="preserve">• Monitoring of the condition of the PA, its compliance with its responsibilities and obligations, completion of planned activities, achievement of targets and impact and effectiveness of management.
• Collecting and compiling reports from sections of the PA administration.
• Provision of comprehensive reports based on monitoring. 
• Compliance with required reporting requirements.
• Using recognised evaluation systems (e.g. Management Effectiveness Tracking Tool).
</v>
      </c>
      <c r="D16" s="6" t="str">
        <f>'3. ALL COMPETENCES (SOURCE)'!D136</f>
        <v>• Mandate and responsibilities of the PA.
• National requirements for monitoring and reporting.
• Details of the PA management plan and its provisions for monitoring.
• Recognised monitoring and evaluation systems (e.g. Management Effectiveness Tracking Tool).</v>
      </c>
      <c r="E16" s="6">
        <f>'3. ALL COMPETENCES (SOURCE)'!E136</f>
        <v>0</v>
      </c>
      <c r="F16" s="6" t="str">
        <f>'3. ALL COMPETENCES (SOURCE)'!F136</f>
        <v>• Submit evidence of preparation of comprehensive, evidence based reports on protected area management, activities and effectiveness.
• Demonstrate supporting knowledge.</v>
      </c>
      <c r="G16" s="6" t="str">
        <f>'3. ALL COMPETENCES (SOURCE)'!G136</f>
        <v>• Evidence portfolio assessment.
• Accreditation of prior qualifications and experience</v>
      </c>
      <c r="H16" s="6">
        <f>'3. ALL COMPETENCES (SOURCE)'!H136</f>
        <v>0</v>
      </c>
    </row>
    <row r="17" spans="1:8" ht="56.25" customHeight="1" outlineLevel="4" x14ac:dyDescent="0.25">
      <c r="A17" s="58" t="str">
        <f>'3. ALL COMPETENCES (SOURCE)'!A137</f>
        <v>LEVEL CODE</v>
      </c>
      <c r="B17" s="58" t="str">
        <f>'3. ALL COMPETENCES (SOURCE)'!B137</f>
        <v>LEVEL TITLE</v>
      </c>
      <c r="C17" s="114" t="str">
        <f>'3. ALL COMPETENCES (SOURCE)'!C137</f>
        <v>OVERALL COMPETENCE FOR THE LEVEL</v>
      </c>
      <c r="D17" s="114" t="str">
        <f>'3. ALL COMPETENCES (SOURCE)'!D137</f>
        <v>GENERAL SUPPORTING KNOWLEDGE AND UNDERSTANDING FOR THE LEVEL</v>
      </c>
      <c r="E17" s="60" t="str">
        <f>'3. ALL COMPETENCES (SOURCE)'!E137</f>
        <v>ASSOCIATED COMPETENCES FOR THE LEVEL</v>
      </c>
      <c r="F17" s="447" t="str">
        <f>'3. ALL COMPETENCES (SOURCE)'!F137</f>
        <v xml:space="preserve"> ASSESSMENT/CERTIFICATION EXAMPLES</v>
      </c>
      <c r="G17" s="447">
        <f>'3. ALL COMPETENCES (SOURCE)'!G137</f>
        <v>0</v>
      </c>
      <c r="H17" s="447">
        <f>'3. ALL COMPETENCES (SOURCE)'!H137</f>
        <v>0</v>
      </c>
    </row>
    <row r="18" spans="1:8" ht="102.75" customHeight="1" outlineLevel="3" x14ac:dyDescent="0.25">
      <c r="A18" s="63" t="str">
        <f>'3. ALL COMPETENCES (SOURCE)'!A138</f>
        <v>ADR 2</v>
      </c>
      <c r="B18" s="72" t="str">
        <f>'3. ALL COMPETENCES (SOURCE)'!B138</f>
        <v>ADMINISTRATIVE DOCUMENTATION AND REPORTING. 
LEVEL 2</v>
      </c>
      <c r="C18" s="115" t="str">
        <f>'3. ALL COMPETENCES (SOURCE)'!C138</f>
        <v>Prepare and manage accurate documentation of management activities according to required procedures.</v>
      </c>
      <c r="D18" s="116" t="str">
        <f>'3. ALL COMPETENCES (SOURCE)'!D138</f>
        <v>• Organisational policies and procedures for administration.
• Principles and practices of information and knowledge management.
• Planning, analysis and reporting of work programmes.
• Reporting writing formats and styles.</v>
      </c>
      <c r="E18" s="53" t="str">
        <f>'3. ALL COMPETENCES (SOURCE)'!E138</f>
        <v xml:space="preserve"> HRM 2; FRM 2: CAC 2; TEC 2</v>
      </c>
      <c r="F18" s="168" t="str">
        <f>'3. ALL COMPETENCES (SOURCE)'!F138</f>
        <v>EXAMPLE PERFORMANCE CRITERIA</v>
      </c>
      <c r="G18" s="168" t="str">
        <f>'3. ALL COMPETENCES (SOURCE)'!G138</f>
        <v>EXAMPLE MEANS OF ASSESSMENT</v>
      </c>
      <c r="H18" s="61" t="str">
        <f>'3. ALL COMPETENCES (SOURCE)'!H138</f>
        <v>RECOMMENDED PRIOR COMPETENCE REQUIREMENTS FOR THE LEVEL</v>
      </c>
    </row>
    <row r="19" spans="1:8" ht="37.5" outlineLevel="4" x14ac:dyDescent="0.25">
      <c r="A19" s="4" t="str">
        <f>'3. ALL COMPETENCES (SOURCE)'!A139</f>
        <v>Code</v>
      </c>
      <c r="B19" s="4" t="str">
        <f>'3. ALL COMPETENCES (SOURCE)'!B139</f>
        <v>Competence Statement.
The individual should be able to:</v>
      </c>
      <c r="C19" s="126" t="str">
        <f>'3. ALL COMPETENCES (SOURCE)'!C139</f>
        <v>Details, scope and variations. 
A brief explanation of the competence.</v>
      </c>
      <c r="D19" s="127" t="str">
        <f>'3. ALL COMPETENCES (SOURCE)'!D139</f>
        <v>Main specific knowledge requirements for the competence.</v>
      </c>
      <c r="E19" s="2" t="str">
        <f>'3. ALL COMPETENCES (SOURCE)'!E139</f>
        <v xml:space="preserve"> </v>
      </c>
      <c r="F19" s="175" t="str">
        <f>'3. ALL COMPETENCES (SOURCE)'!F139</f>
        <v>Example performance criteria for certification</v>
      </c>
      <c r="G19" s="177" t="str">
        <f>'3. ALL COMPETENCES (SOURCE)'!G139</f>
        <v>Example means of assessment</v>
      </c>
      <c r="H19" s="33" t="str">
        <f>'3. ALL COMPETENCES (SOURCE)'!H139</f>
        <v>UNI; ADR 1; CAC 1</v>
      </c>
    </row>
    <row r="20" spans="1:8" ht="105" outlineLevel="4" x14ac:dyDescent="0.25">
      <c r="A20" s="19" t="str">
        <f>'3. ALL COMPETENCES (SOURCE)'!A140</f>
        <v>ADR 2.1</v>
      </c>
      <c r="B20" s="84" t="str">
        <f>'3. ALL COMPETENCES (SOURCE)'!B140</f>
        <v>Prepare analytical and technical reports and assessments.</v>
      </c>
      <c r="C20" s="6" t="str">
        <f>'3. ALL COMPETENCES (SOURCE)'!C140</f>
        <v>• Researching and preparing written scientific/technical/research reports, including presentation of information, critical analysis of information and preparation of conclusions and recommendations.</v>
      </c>
      <c r="D20" s="6" t="str">
        <f>'3. ALL COMPETENCES (SOURCE)'!D140</f>
        <v>• Structure and content of scientific and technical reports.
• Techniques for clear writing and presentation of information.
• Analytical techniques.</v>
      </c>
      <c r="E20" s="6">
        <f>'3. ALL COMPETENCES (SOURCE)'!E140</f>
        <v>0</v>
      </c>
      <c r="F20" s="6" t="str">
        <f>'3. ALL COMPETENCES (SOURCE)'!F140</f>
        <v>• Submit three examples of written reports and accounts demonstrating the required skills and knowledge.
• Demonstrate supporting knowledge.</v>
      </c>
      <c r="G20" s="6" t="str">
        <f>'3. ALL COMPETENCES (SOURCE)'!G140</f>
        <v>• Evidence portfolio assessment.
• Accreditation of prior qualifications and experience.</v>
      </c>
      <c r="H20" s="6">
        <f>'3. ALL COMPETENCES (SOURCE)'!H140</f>
        <v>0</v>
      </c>
    </row>
    <row r="21" spans="1:8" ht="60" outlineLevel="4" x14ac:dyDescent="0.25">
      <c r="A21" s="19" t="str">
        <f>'3. ALL COMPETENCES (SOURCE)'!A141</f>
        <v>ADR 2.2</v>
      </c>
      <c r="B21" s="84" t="str">
        <f>'3. ALL COMPETENCES (SOURCE)'!B141</f>
        <v>Prepare formal reports of activities and projects.</v>
      </c>
      <c r="C21" s="6" t="str">
        <f>'3. ALL COMPETENCES (SOURCE)'!C141</f>
        <v>• Collating and preparing detailed, structured periodic reports of protected area activities, using prescribed structures and formats if needed.
• For example: quarterly reports from a section or work team, reports to project donors, management plan implementation reports etc.</v>
      </c>
      <c r="D21" s="6" t="str">
        <f>'3. ALL COMPETENCES (SOURCE)'!D141</f>
        <v>• Reporting requirements and formats used by the PA.
• Techniques for clear writing and presentation of information.</v>
      </c>
      <c r="E21" s="6">
        <f>'3. ALL COMPETENCES (SOURCE)'!E141</f>
        <v>0</v>
      </c>
      <c r="F21" s="6" t="str">
        <f>'3. ALL COMPETENCES (SOURCE)'!F141</f>
        <v>• Submit at least three structured reports.
• Demonstrate supporting knowledge.</v>
      </c>
      <c r="G21" s="6" t="str">
        <f>'3. ALL COMPETENCES (SOURCE)'!G141</f>
        <v>• Evidence portfolio assessment.
• Observations/simulation.
• Accreditation of prior qualifications and experience.</v>
      </c>
      <c r="H21" s="6">
        <f>'3. ALL COMPETENCES (SOURCE)'!H141</f>
        <v>0</v>
      </c>
    </row>
    <row r="22" spans="1:8" ht="90" outlineLevel="4" x14ac:dyDescent="0.25">
      <c r="A22" s="19" t="str">
        <f>'3. ALL COMPETENCES (SOURCE)'!A142</f>
        <v>ADR 2.3</v>
      </c>
      <c r="B22" s="84" t="str">
        <f>'3. ALL COMPETENCES (SOURCE)'!B142</f>
        <v>Contribute to and document meetings.</v>
      </c>
      <c r="C22" s="6" t="str">
        <f>'3. ALL COMPETENCES (SOURCE)'!C142</f>
        <v xml:space="preserve">• Making active and effective contributions to formal and informal meetings.
• Following protocols and procedures for meetings.
• Accurately documenting meetings.
</v>
      </c>
      <c r="D22" s="6" t="str">
        <f>'3. ALL COMPETENCES (SOURCE)'!D142</f>
        <v xml:space="preserve">• Protocols and procedures for meetings.
• Minute taking and documentation of meetings.
• Good communication skills.
</v>
      </c>
      <c r="E22" s="6">
        <f>'3. ALL COMPETENCES (SOURCE)'!E142</f>
        <v>0</v>
      </c>
      <c r="F22" s="6" t="str">
        <f>'3. ALL COMPETENCES (SOURCE)'!F142</f>
        <v>• Submit evidence of active participation in and documentation of three meetings.
• Take and write up minutes from a meeting,</v>
      </c>
      <c r="G22" s="6" t="str">
        <f>'3. ALL COMPETENCES (SOURCE)'!G142</f>
        <v>• Evidence portfolio assessment.
• Observations/simulation.
• Testimony of participants.
• Accreditation of prior qualifications and experience.</v>
      </c>
      <c r="H22" s="6">
        <f>'3. ALL COMPETENCES (SOURCE)'!H142</f>
        <v>0</v>
      </c>
    </row>
    <row r="23" spans="1:8" ht="105" outlineLevel="4" x14ac:dyDescent="0.25">
      <c r="A23" s="19" t="str">
        <f>'3. ALL COMPETENCES (SOURCE)'!A143</f>
        <v>ADR 2.4</v>
      </c>
      <c r="B23" s="84" t="str">
        <f>'3. ALL COMPETENCES (SOURCE)'!B143</f>
        <v>Ensure and maintain accurate and secure documentation of data, activities and events.</v>
      </c>
      <c r="C23" s="6" t="str">
        <f>'3. ALL COMPETENCES (SOURCE)'!C143</f>
        <v>• Ensuring that accurate, retrievable records are kept of work activities, projects, research, administrative procedures, meetings etc. (digital and/or hard copy records).
• Ensuring that documentation is secure and backed up.
• Using electronic record keeping systems if required.
• Submitting documentation to central archives and management information systems.</v>
      </c>
      <c r="D23" s="6" t="str">
        <f>'3. ALL COMPETENCES (SOURCE)'!D143</f>
        <v>• Information management systems.
• Use of information storage, data bases, management information systems used by the PA.
• Computer and database use (See TEC 2).
• Legal requirements for data protection and security.</v>
      </c>
      <c r="E23" s="6">
        <f>'3. ALL COMPETENCES (SOURCE)'!E143</f>
        <v>0</v>
      </c>
      <c r="F23" s="6" t="str">
        <f>'3. ALL COMPETENCES (SOURCE)'!F143</f>
        <v>•Submit evidence of accurate and retrievable record keeping.</v>
      </c>
      <c r="G23" s="6" t="str">
        <f>'3. ALL COMPETENCES (SOURCE)'!G143</f>
        <v>• Evidence portfolio assessment.
• Examination of records.
• Accreditation of prior qualifications and experience.</v>
      </c>
      <c r="H23" s="6">
        <f>'3. ALL COMPETENCES (SOURCE)'!H143</f>
        <v>0</v>
      </c>
    </row>
    <row r="24" spans="1:8" ht="56.25" customHeight="1" outlineLevel="4" x14ac:dyDescent="0.25">
      <c r="A24" s="58" t="str">
        <f>'3. ALL COMPETENCES (SOURCE)'!A144</f>
        <v>LEVEL CODE</v>
      </c>
      <c r="B24" s="58" t="str">
        <f>'3. ALL COMPETENCES (SOURCE)'!B144</f>
        <v>LEVEL TITLE</v>
      </c>
      <c r="C24" s="114" t="str">
        <f>'3. ALL COMPETENCES (SOURCE)'!C144</f>
        <v>OVERALL COMPETENCE FOR THE LEVEL</v>
      </c>
      <c r="D24" s="114" t="str">
        <f>'3. ALL COMPETENCES (SOURCE)'!D144</f>
        <v>GENERAL SUPPORTING KNOWLEDGE AND UNDERSTANDING FOR THE LEVEL</v>
      </c>
      <c r="E24" s="60" t="str">
        <f>'3. ALL COMPETENCES (SOURCE)'!E144</f>
        <v>ASSOCIATED COMPETENCES FOR THE LEVEL</v>
      </c>
      <c r="F24" s="452" t="str">
        <f>'3. ALL COMPETENCES (SOURCE)'!F144</f>
        <v xml:space="preserve"> ASSESSMENT/CERTIFICATION EXAMPLES</v>
      </c>
      <c r="G24" s="453">
        <f>'3. ALL COMPETENCES (SOURCE)'!G144</f>
        <v>0</v>
      </c>
      <c r="H24" s="453">
        <f>'3. ALL COMPETENCES (SOURCE)'!H144</f>
        <v>0</v>
      </c>
    </row>
    <row r="25" spans="1:8" ht="63" outlineLevel="3" x14ac:dyDescent="0.25">
      <c r="A25" s="63" t="str">
        <f>'3. ALL COMPETENCES (SOURCE)'!A145</f>
        <v>ADR 1</v>
      </c>
      <c r="B25" s="72" t="str">
        <f>'3. ALL COMPETENCES (SOURCE)'!B145</f>
        <v>ADMINISTRATIVE DOCUMENTATION AND REPORTING. 
LEVEL 1</v>
      </c>
      <c r="C25" s="115" t="str">
        <f>'3. ALL COMPETENCES (SOURCE)'!C145</f>
        <v>Keep basic records activities as required by the organisation.</v>
      </c>
      <c r="D25" s="116" t="str">
        <f>'3. ALL COMPETENCES (SOURCE)'!D145</f>
        <v>• Relevant policies and operating procedures.
• Numeracy and literacy.
• Basic interpersonal, instructional and supervisory skills.</v>
      </c>
      <c r="E25" s="53" t="str">
        <f>'3. ALL COMPETENCES (SOURCE)'!E145</f>
        <v xml:space="preserve"> HRM 1; FRM 1; CAC 1; TEC 1</v>
      </c>
      <c r="F25" s="168" t="str">
        <f>'3. ALL COMPETENCES (SOURCE)'!F145</f>
        <v>EXAMPLE PERFORMANCE CRITERIA</v>
      </c>
      <c r="G25" s="168" t="str">
        <f>'3. ALL COMPETENCES (SOURCE)'!G145</f>
        <v>EXAMPLE MEANS OF ASSESSMENT</v>
      </c>
      <c r="H25" s="61" t="str">
        <f>'3. ALL COMPETENCES (SOURCE)'!H145</f>
        <v>RECOMMENDED PRIOR COMPETENCE REQUIREMENTS FOR THE LEVEL</v>
      </c>
    </row>
    <row r="26" spans="1:8" ht="37.5" outlineLevel="4" x14ac:dyDescent="0.25">
      <c r="A26" s="4" t="str">
        <f>'3. ALL COMPETENCES (SOURCE)'!A146</f>
        <v>Code</v>
      </c>
      <c r="B26" s="4" t="str">
        <f>'3. ALL COMPETENCES (SOURCE)'!B146</f>
        <v>Competence Statement.
The individual should be able to:</v>
      </c>
      <c r="C26" s="126" t="str">
        <f>'3. ALL COMPETENCES (SOURCE)'!C146</f>
        <v>Details, scope and variations. 
A brief explanation of the competence.</v>
      </c>
      <c r="D26" s="127" t="str">
        <f>'3. ALL COMPETENCES (SOURCE)'!D146</f>
        <v>Main specific knowledge requirements for the competence.</v>
      </c>
      <c r="E26" s="2" t="str">
        <f>'3. ALL COMPETENCES (SOURCE)'!E146</f>
        <v xml:space="preserve"> </v>
      </c>
      <c r="F26" s="175" t="str">
        <f>'3. ALL COMPETENCES (SOURCE)'!F146</f>
        <v>Example performance criteria for certification</v>
      </c>
      <c r="G26" s="175" t="str">
        <f>'3. ALL COMPETENCES (SOURCE)'!G146</f>
        <v>Example means of assessment</v>
      </c>
      <c r="H26" s="35" t="str">
        <f>'3. ALL COMPETENCES (SOURCE)'!H146</f>
        <v>UNI</v>
      </c>
    </row>
    <row r="27" spans="1:8" ht="60" outlineLevel="4" x14ac:dyDescent="0.25">
      <c r="A27" s="19" t="str">
        <f>'3. ALL COMPETENCES (SOURCE)'!A147</f>
        <v>ADR 1.1</v>
      </c>
      <c r="B27" s="84" t="str">
        <f>'3. ALL COMPETENCES (SOURCE)'!B147</f>
        <v>Prepare basic written reports of work activities using standard formats.</v>
      </c>
      <c r="C27" s="6" t="str">
        <f>'3. ALL COMPETENCES (SOURCE)'!C147</f>
        <v>• Completing written reports (using prescribed formats).
• Completing forms.
• Maintaining records of activity (e.g. through ranger notebooks).
• Using basic electronic record keeping systems (if required).</v>
      </c>
      <c r="D27" s="6" t="str">
        <f>'3. ALL COMPETENCES (SOURCE)'!D147</f>
        <v>• Familiarity with forms and documents used by the PA.</v>
      </c>
      <c r="E27" s="6">
        <f>'3. ALL COMPETENCES (SOURCE)'!E147</f>
        <v>0</v>
      </c>
      <c r="F27" s="6" t="str">
        <f>'3. ALL COMPETENCES (SOURCE)'!F147</f>
        <v>• Demonstrate completion of forms and basic written reports/statements.</v>
      </c>
      <c r="G27" s="6" t="str">
        <f>'3. ALL COMPETENCES (SOURCE)'!G147</f>
        <v>• Completion of practical test.
• Observation.
• Oral test of knowledge.</v>
      </c>
      <c r="H27" s="1">
        <f>'3. ALL COMPETENCES (SOURCE)'!H147</f>
        <v>0</v>
      </c>
    </row>
  </sheetData>
  <mergeCells count="6">
    <mergeCell ref="F4:H4"/>
    <mergeCell ref="F10:H10"/>
    <mergeCell ref="F17:H17"/>
    <mergeCell ref="F24:H24"/>
    <mergeCell ref="A1:E1"/>
    <mergeCell ref="F1:H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32"/>
  <sheetViews>
    <sheetView showZeros="0" topLeftCell="A27" zoomScale="40" zoomScaleNormal="40" workbookViewId="0">
      <selection activeCell="I27" sqref="I1:I1048576"/>
    </sheetView>
  </sheetViews>
  <sheetFormatPr defaultRowHeight="15" outlineLevelRow="4" outlineLevelCol="2" x14ac:dyDescent="0.25"/>
  <cols>
    <col min="1" max="1" width="17.425781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s="70" customFormat="1" ht="39" customHeight="1" outlineLevel="1" x14ac:dyDescent="0.35">
      <c r="A2" s="28" t="str">
        <f>'3. ALL COMPETENCES (SOURCE)'!A2</f>
        <v>GROUP</v>
      </c>
      <c r="B2" s="28" t="str">
        <f>'3. ALL COMPETENCES (SOURCE)'!B2</f>
        <v>A. PLANNING, MANAGEMENT AND ADMINISTRATION</v>
      </c>
      <c r="C2" s="28" t="str">
        <f>'3. ALL COMPETENCES (SOURCE)'!C2</f>
        <v>Planning, management and administration of protected areas.</v>
      </c>
      <c r="D2" s="28">
        <f>'3. ALL COMPETENCES (SOURCE)'!D2</f>
        <v>0</v>
      </c>
      <c r="E2" s="28">
        <f>'3. ALL COMPETENCES (SOURCE)'!E2</f>
        <v>0</v>
      </c>
      <c r="F2" s="166">
        <f>'3. ALL COMPETENCES (SOURCE)'!F427</f>
        <v>0</v>
      </c>
      <c r="G2" s="166">
        <f>'3. ALL COMPETENCES (SOURCE)'!G427</f>
        <v>0</v>
      </c>
      <c r="H2" s="74">
        <f>'3. ALL COMPETENCES (SOURCE)'!H427</f>
        <v>0</v>
      </c>
    </row>
    <row r="3" spans="1:8" s="96" customFormat="1" ht="42" outlineLevel="2" x14ac:dyDescent="0.25">
      <c r="A3" s="68" t="str">
        <f>'3. ALL COMPETENCES (SOURCE)'!A148</f>
        <v>CATEGORY</v>
      </c>
      <c r="B3" s="68" t="str">
        <f>'3. ALL COMPETENCES (SOURCE)'!B148</f>
        <v>CAC. COMMUNICATION AND COLLABORATION</v>
      </c>
      <c r="C3" s="112" t="str">
        <f>'3. ALL COMPETENCES (SOURCE)'!C148</f>
        <v>Building and using the skills required to communicate and collaborate effectively.</v>
      </c>
      <c r="D3" s="113">
        <f>'3. ALL COMPETENCES (SOURCE)'!D148</f>
        <v>0</v>
      </c>
      <c r="E3" s="69">
        <f>'3. ALL COMPETENCES (SOURCE)'!E148</f>
        <v>0</v>
      </c>
      <c r="F3" s="167">
        <f>'3. ALL COMPETENCES (SOURCE)'!F148</f>
        <v>0</v>
      </c>
      <c r="G3" s="167">
        <f>'3. ALL COMPETENCES (SOURCE)'!G148</f>
        <v>0</v>
      </c>
      <c r="H3" s="73">
        <f>'3. ALL COMPETENCES (SOURCE)'!H148</f>
        <v>0</v>
      </c>
    </row>
    <row r="4" spans="1:8" ht="56.25" customHeight="1" outlineLevel="4" x14ac:dyDescent="0.25">
      <c r="A4" s="58" t="str">
        <f>'3. ALL COMPETENCES (SOURCE)'!A149</f>
        <v>LEVEL CODE</v>
      </c>
      <c r="B4" s="58" t="str">
        <f>'3. ALL COMPETENCES (SOURCE)'!B149</f>
        <v>LEVEL TITLE</v>
      </c>
      <c r="C4" s="114" t="str">
        <f>'3. ALL COMPETENCES (SOURCE)'!C149</f>
        <v>OVERALL COMPETENCE FOR THE LEVEL</v>
      </c>
      <c r="D4" s="114" t="str">
        <f>'3. ALL COMPETENCES (SOURCE)'!D149</f>
        <v>GENERAL SUPPORTING KNOWLEDGE AND UNDERSTANDING FOR THE LEVEL</v>
      </c>
      <c r="E4" s="60" t="str">
        <f>'3. ALL COMPETENCES (SOURCE)'!E149</f>
        <v>ASSOCIATED COMPETENCES FOR THE LEVEL</v>
      </c>
      <c r="F4" s="447" t="str">
        <f>'3. ALL COMPETENCES (SOURCE)'!F149</f>
        <v xml:space="preserve"> ASSESSMENT/CERTIFICATION EXAMPLES</v>
      </c>
      <c r="G4" s="447">
        <f>'3. ALL COMPETENCES (SOURCE)'!G149</f>
        <v>0</v>
      </c>
      <c r="H4" s="447">
        <f>'3. ALL COMPETENCES (SOURCE)'!H149</f>
        <v>0</v>
      </c>
    </row>
    <row r="5" spans="1:8" ht="64.5" customHeight="1" outlineLevel="3" x14ac:dyDescent="0.25">
      <c r="A5" s="288" t="str">
        <f>'3. ALL COMPETENCES (SOURCE)'!A150</f>
        <v>CAC 4</v>
      </c>
      <c r="B5" s="288" t="str">
        <f>'3. ALL COMPETENCES (SOURCE)'!B150</f>
        <v>COMMUNICATION AND COLLABORATION.
LEVEL 4</v>
      </c>
      <c r="C5" s="289" t="str">
        <f>'3. ALL COMPETENCES (SOURCE)'!C150</f>
        <v>Communicate effectively in high level interactions.</v>
      </c>
      <c r="D5" s="290" t="str">
        <f>'3. ALL COMPETENCES (SOURCE)'!D150</f>
        <v>• Communication theory.
• Principles of effective communication in complex situations.
• Protocols for communication in official situations.</v>
      </c>
      <c r="E5" s="399" t="str">
        <f>'3. ALL COMPETENCES (SOURCE)'!E150</f>
        <v>All at Level 4</v>
      </c>
      <c r="F5" s="168" t="str">
        <f>'3. ALL COMPETENCES (SOURCE)'!F150</f>
        <v>EXAMPLE PERFORMANCE CRITERIA</v>
      </c>
      <c r="G5" s="168" t="str">
        <f>'3. ALL COMPETENCES (SOURCE)'!G150</f>
        <v>EXAMPLE MEANS OF ASSESSMENT</v>
      </c>
      <c r="H5" s="61" t="str">
        <f>'3. ALL COMPETENCES (SOURCE)'!H150</f>
        <v>RECOMMENDED PRIOR COMPETENCE REQUIREMENTS FOR THE LEVEL</v>
      </c>
    </row>
    <row r="6" spans="1:8" ht="48.75" customHeight="1" outlineLevel="4" x14ac:dyDescent="0.25">
      <c r="A6" s="4" t="str">
        <f>'3. ALL COMPETENCES (SOURCE)'!A151</f>
        <v>Code</v>
      </c>
      <c r="B6" s="4" t="str">
        <f>'3. ALL COMPETENCES (SOURCE)'!B151</f>
        <v>Competence Statement.
The individual should be able to:</v>
      </c>
      <c r="C6" s="117" t="str">
        <f>'3. ALL COMPETENCES (SOURCE)'!C151</f>
        <v>Details, scope and variations. 
A brief explanation of the competence.</v>
      </c>
      <c r="D6" s="118" t="str">
        <f>'3. ALL COMPETENCES (SOURCE)'!D151</f>
        <v>Main specific knowledge requirements for the competence.</v>
      </c>
      <c r="E6" s="67" t="str">
        <f>'3. ALL COMPETENCES (SOURCE)'!E151</f>
        <v xml:space="preserve"> </v>
      </c>
      <c r="F6" s="169" t="str">
        <f>'3. ALL COMPETENCES (SOURCE)'!F151</f>
        <v>Example performance criteria for certification</v>
      </c>
      <c r="G6" s="169" t="str">
        <f>'3. ALL COMPETENCES (SOURCE)'!G151</f>
        <v>Example means of assessment</v>
      </c>
      <c r="H6" s="44" t="str">
        <f>'3. ALL COMPETENCES (SOURCE)'!H151</f>
        <v>UNI; CAC 3</v>
      </c>
    </row>
    <row r="7" spans="1:8" ht="147" customHeight="1" outlineLevel="4" x14ac:dyDescent="0.25">
      <c r="A7" s="19" t="str">
        <f>'3. ALL COMPETENCES (SOURCE)'!A152</f>
        <v>CAC 4.1</v>
      </c>
      <c r="B7" s="392" t="str">
        <f>'3. ALL COMPETENCES (SOURCE)'!B152</f>
        <v>Contribute effectively to high level meetings, conferences and negotiations.</v>
      </c>
      <c r="C7" s="6" t="str">
        <f>'3. ALL COMPETENCES (SOURCE)'!C152</f>
        <v xml:space="preserve">• Participating effectively  in high level meetings and conferences.
• Participating in high level negotiations.
• Networking and establishing contacts.
• Ensuring high standards of professionalism, preparation, presentation and observance of protocols </v>
      </c>
      <c r="D7" s="6" t="str">
        <f>'3. ALL COMPETENCES (SOURCE)'!D152</f>
        <v xml:space="preserve">• The range of participants and of interests represented at high level meetings and negotiations.
• Formal communication protocols required for high level interactions.
• Technical knowledge of the topics and issues under consideration.
</v>
      </c>
      <c r="E7" s="6">
        <f>'3. ALL COMPETENCES (SOURCE)'!E152</f>
        <v>0</v>
      </c>
      <c r="F7" s="6" t="str">
        <f>'3. ALL COMPETENCES (SOURCE)'!F152</f>
        <v>• Submit evidence of extensive and productive involvement in effectively representing the PA system in high level and multisectoral discussions and negotiations at the national and/or international level.
• Demonstrate supporting knowledge.</v>
      </c>
      <c r="G7" s="6" t="str">
        <f>'3. ALL COMPETENCES (SOURCE)'!G152</f>
        <v>• Accreditation of prior qualifications and experience.
• Evidence portfolio assessment.</v>
      </c>
      <c r="H7" s="3">
        <f>'3. ALL COMPETENCES (SOURCE)'!H152</f>
        <v>0</v>
      </c>
    </row>
    <row r="8" spans="1:8" ht="147" customHeight="1" outlineLevel="4" x14ac:dyDescent="0.25">
      <c r="A8" s="19" t="str">
        <f>'3. ALL COMPETENCES (SOURCE)'!A153</f>
        <v>CAC 4.2</v>
      </c>
      <c r="B8" s="392" t="str">
        <f>'3. ALL COMPETENCES (SOURCE)'!B153</f>
        <v>Enable effective communication across a protected area system.</v>
      </c>
      <c r="C8" s="6" t="str">
        <f>'3. ALL COMPETENCES (SOURCE)'!C153</f>
        <v>• Enabling regular flows of information from the centre to protected areas and from protected areas to the centre.
• Enabling regular communication between protected areas (e.g. through staff meetings, circulars, exchange visits etc.).
• Developing communities of practice among PA personnel.</v>
      </c>
      <c r="D8" s="6" t="str">
        <f>'3. ALL COMPETENCES (SOURCE)'!D153</f>
        <v xml:space="preserve">• Communication and network building principles and methods.
</v>
      </c>
      <c r="E8" s="6">
        <f>'3. ALL COMPETENCES (SOURCE)'!E153</f>
        <v>0</v>
      </c>
      <c r="F8" s="6" t="str">
        <f>'3. ALL COMPETENCES (SOURCE)'!F153</f>
        <v>• Submit evidence of coordination of effective and regular communication among personnel of the protected area system. 
• Demonstrate supporting knowledge.</v>
      </c>
      <c r="G8" s="6" t="str">
        <f>'3. ALL COMPETENCES (SOURCE)'!G153</f>
        <v>• Accreditation of prior qualifications and experience.
• Evidence portfolio assessment.</v>
      </c>
      <c r="H8" s="3">
        <f>'3. ALL COMPETENCES (SOURCE)'!H153</f>
        <v>0</v>
      </c>
    </row>
    <row r="9" spans="1:8" ht="147" customHeight="1" outlineLevel="4" x14ac:dyDescent="0.25">
      <c r="A9" s="19" t="str">
        <f>'3. ALL COMPETENCES (SOURCE)'!A154</f>
        <v>CAC 4.3</v>
      </c>
      <c r="B9" s="392" t="str">
        <f>'3. ALL COMPETENCES (SOURCE)'!B154</f>
        <v>Enable effective communication with other organisations and sectors.</v>
      </c>
      <c r="C9" s="6" t="str">
        <f>'3. ALL COMPETENCES (SOURCE)'!C154</f>
        <v>• Enabling regular networking, communication and information sharing with other major stakeholders for the PA system.
• For example: other ministries and agencies, local government, other sectors (forestry, agriculture, fisheries etc.), transboundary protected area partners, national NGOs and citizens'' organisations, representatives of indigenous groups etc.
• Building partnerships and collaborative initiatives.</v>
      </c>
      <c r="D9" s="6" t="str">
        <f>'3. ALL COMPETENCES (SOURCE)'!D154</f>
        <v xml:space="preserve">• Najor stakeholders for the PA system and their rols and interests.
•  Networking and partnership building skills.
</v>
      </c>
      <c r="E9" s="6">
        <f>'3. ALL COMPETENCES (SOURCE)'!E154</f>
        <v>0</v>
      </c>
      <c r="F9" s="6" t="str">
        <f>'3. ALL COMPETENCES (SOURCE)'!F154</f>
        <v>• Submit evidence of active interaction and collaboration with major stakeholder groups with interests in the protected area system.
• Demonstrate supporting knowledge.</v>
      </c>
      <c r="G9" s="6" t="str">
        <f>'3. ALL COMPETENCES (SOURCE)'!G154</f>
        <v>• Accreditation of prior qualifications and experience.
• Evidence portfolio assessment.</v>
      </c>
      <c r="H9" s="3">
        <f>'3. ALL COMPETENCES (SOURCE)'!H154</f>
        <v>0</v>
      </c>
    </row>
    <row r="10" spans="1:8" ht="72.75" customHeight="1" outlineLevel="4" x14ac:dyDescent="0.25">
      <c r="A10" s="19" t="str">
        <f>'3. ALL COMPETENCES (SOURCE)'!A155</f>
        <v>CAC 4.4</v>
      </c>
      <c r="B10" s="392" t="str">
        <f>'3. ALL COMPETENCES (SOURCE)'!B155</f>
        <v>Contribute significantly to international initiatives for improving communication and participation among protected areas.</v>
      </c>
      <c r="C10" s="6" t="str">
        <f>'3. ALL COMPETENCES (SOURCE)'!C155</f>
        <v>• Making a significant and recognised contribution internationally (e.g. Through publication of specialist guidance, active membership of an IUCN specialist group, conference presentations, provision of high level training etc.)</v>
      </c>
      <c r="D10" s="6" t="str">
        <f>'3. ALL COMPETENCES (SOURCE)'!D155</f>
        <v xml:space="preserve">• International examples and best practice in communication and participation in PAs
• Options and best practice example </v>
      </c>
      <c r="E10" s="6">
        <f>'3. ALL COMPETENCES (SOURCE)'!E155</f>
        <v>0</v>
      </c>
      <c r="F10" s="6" t="str">
        <f>'3. ALL COMPETENCES (SOURCE)'!F155</f>
        <v>• Submit evidence of extensive track record of contributions.
• Demonstrate supporting knowledge.</v>
      </c>
      <c r="G10" s="6" t="str">
        <f>'3. ALL COMPETENCES (SOURCE)'!G155</f>
        <v>• Accreditation of prior qualifications and experience.
• Evidence portfolio assessment.</v>
      </c>
      <c r="H10" s="3">
        <f>'3. ALL COMPETENCES (SOURCE)'!H155</f>
        <v>0</v>
      </c>
    </row>
    <row r="11" spans="1:8" ht="56.25" customHeight="1" outlineLevel="4" x14ac:dyDescent="0.25">
      <c r="A11" s="28" t="str">
        <f>'3. ALL COMPETENCES (SOURCE)'!A156</f>
        <v>LEVEL CODE</v>
      </c>
      <c r="B11" s="28" t="str">
        <f>'3. ALL COMPETENCES (SOURCE)'!B156</f>
        <v>LEVEL TITLE</v>
      </c>
      <c r="C11" s="110" t="str">
        <f>'3. ALL COMPETENCES (SOURCE)'!C156</f>
        <v>OVERALL COMPETENCE FOR THE LEVEL</v>
      </c>
      <c r="D11" s="396" t="str">
        <f>'3. ALL COMPETENCES (SOURCE)'!D156</f>
        <v>GENERAL SUPPORTING KNOWLEDGE AND UNDERSTANDING FOR THE LEVEL</v>
      </c>
      <c r="E11" s="397" t="str">
        <f>'3. ALL COMPETENCES (SOURCE)'!E156</f>
        <v>ASSOCIATED COMPETENCES FOR THE LEVEL</v>
      </c>
      <c r="F11" s="398" t="str">
        <f>'3. ALL COMPETENCES (SOURCE)'!F156</f>
        <v xml:space="preserve"> ASSESSMENT/CERTIFICATION EXAMPLES</v>
      </c>
      <c r="G11" s="166">
        <f>'3. ALL COMPETENCES (SOURCE)'!G156</f>
        <v>0</v>
      </c>
      <c r="H11" s="74">
        <f>'3. ALL COMPETENCES (SOURCE)'!H156</f>
        <v>0</v>
      </c>
    </row>
    <row r="12" spans="1:8" s="201" customFormat="1" ht="63.75" customHeight="1" outlineLevel="3" x14ac:dyDescent="0.25">
      <c r="A12" s="68" t="str">
        <f>'3. ALL COMPETENCES (SOURCE)'!A157</f>
        <v>CAC 3</v>
      </c>
      <c r="B12" s="68" t="str">
        <f>'3. ALL COMPETENCES (SOURCE)'!B157</f>
        <v>COMMUNICATION AND COLLABORATION. LEVEL 3</v>
      </c>
      <c r="C12" s="112" t="str">
        <f>'3. ALL COMPETENCES (SOURCE)'!C157</f>
        <v>Maintain effective communications by and within a protected area organisation.</v>
      </c>
      <c r="D12" s="113" t="str">
        <f>'3. ALL COMPETENCES (SOURCE)'!D157</f>
        <v>• Communication theory.
• Principles of business communication.
• Benefits/risks associated with good/bad communication.</v>
      </c>
      <c r="E12" s="69" t="str">
        <f>'3. ALL COMPETENCES (SOURCE)'!E157</f>
        <v>All at Level 3</v>
      </c>
      <c r="F12" s="167" t="str">
        <f>'3. ALL COMPETENCES (SOURCE)'!F157</f>
        <v>EXAMPLE PERFORMANCE CRITERIA</v>
      </c>
      <c r="G12" s="167" t="str">
        <f>'3. ALL COMPETENCES (SOURCE)'!G157</f>
        <v>EXAMPLE MEANS OF ASSESSMENT</v>
      </c>
      <c r="H12" s="73" t="str">
        <f>'3. ALL COMPETENCES (SOURCE)'!H157</f>
        <v>RECOMMENDED PRIOR COMPETENCE REQUIREMENTS FOR THE LEVEL</v>
      </c>
    </row>
    <row r="13" spans="1:8" ht="46.5" customHeight="1" outlineLevel="4" x14ac:dyDescent="0.3">
      <c r="A13" s="4" t="str">
        <f>'3. ALL COMPETENCES (SOURCE)'!A158</f>
        <v>Code</v>
      </c>
      <c r="B13" s="4" t="str">
        <f>'3. ALL COMPETENCES (SOURCE)'!B158</f>
        <v>Competence Statement.
The individual should be able to:</v>
      </c>
      <c r="C13" s="120" t="str">
        <f>'3. ALL COMPETENCES (SOURCE)'!C158</f>
        <v>Details, scope and variations. 
A brief explanation of the competence.</v>
      </c>
      <c r="D13" s="121" t="str">
        <f>'3. ALL COMPETENCES (SOURCE)'!D158</f>
        <v>Main specific knowledge requirements for the competence.</v>
      </c>
      <c r="E13" s="227" t="str">
        <f>'3. ALL COMPETENCES (SOURCE)'!E158</f>
        <v xml:space="preserve"> </v>
      </c>
      <c r="F13" s="170" t="str">
        <f>'3. ALL COMPETENCES (SOURCE)'!F158</f>
        <v>Example performance criteria for certification</v>
      </c>
      <c r="G13" s="170" t="str">
        <f>'3. ALL COMPETENCES (SOURCE)'!G158</f>
        <v>Example means of assessment</v>
      </c>
      <c r="H13" s="101" t="str">
        <f>'3. ALL COMPETENCES (SOURCE)'!H158</f>
        <v>UNI; CAC 2</v>
      </c>
    </row>
    <row r="14" spans="1:8" ht="127.5" customHeight="1" outlineLevel="4" x14ac:dyDescent="0.25">
      <c r="A14" s="19" t="str">
        <f>'3. ALL COMPETENCES (SOURCE)'!A159</f>
        <v>CAC 3.1</v>
      </c>
      <c r="B14" s="392" t="str">
        <f>'3. ALL COMPETENCES (SOURCE)'!B159</f>
        <v>Maintain effective communications within an organisation.</v>
      </c>
      <c r="C14" s="6" t="str">
        <f>'3. ALL COMPETENCES (SOURCE)'!C159</f>
        <v xml:space="preserve">• Demonstrating effective use of a range of communication techniques in management and direction of a protected area organisation.
• Making appropriate use of a range of tools and aids to support good communication. 
• Establishing a 'culture' within the organisation, that promotes good communication, transparency and responsiveness.
• Recognising the diversity of individuals and needs in the organisation and adapting communication approaches accordingly. </v>
      </c>
      <c r="D14" s="6" t="str">
        <f>'3. ALL COMPETENCES (SOURCE)'!D159</f>
        <v xml:space="preserve">• A wide range of communication techniques and their application in management and smooth running of the organisation. 
• Uses of a range of tools and aids to support good communication.
</v>
      </c>
      <c r="E14" s="6">
        <f>'3. ALL COMPETENCES (SOURCE)'!E159</f>
        <v>0</v>
      </c>
      <c r="F14" s="6" t="str">
        <f>'3. ALL COMPETENCES (SOURCE)'!F159</f>
        <v>• Submit evidence of/demonstrate successful establishment of effective communication within and across an organisation.</v>
      </c>
      <c r="G14" s="6" t="str">
        <f>'3. ALL COMPETENCES (SOURCE)'!G159</f>
        <v>• Evidence portfolio assessment.
• Observation.
• Testimony of participants and colleagues.
• Accreditation of prior qualifications and experience.</v>
      </c>
      <c r="H14" s="6">
        <f>'3. ALL COMPETENCES (SOURCE)'!H159</f>
        <v>0</v>
      </c>
    </row>
    <row r="15" spans="1:8" ht="90" outlineLevel="4" x14ac:dyDescent="0.25">
      <c r="A15" s="19" t="str">
        <f>'3. ALL COMPETENCES (SOURCE)'!A160</f>
        <v>CAC 3.2</v>
      </c>
      <c r="B15" s="392" t="str">
        <f>'3. ALL COMPETENCES (SOURCE)'!B160</f>
        <v>Maintain effective communication and good working relations with stakeholders and partners.</v>
      </c>
      <c r="C15" s="6" t="str">
        <f>'3. ALL COMPETENCES (SOURCE)'!C160</f>
        <v xml:space="preserve">• Ensuring regular communication and maintenance of positive working relations between the PA organisation and stakeholders, partners, donors authorities etc.
• Recognising the diversity of individuals and groups among stakeholders and adapting communication approaches accordingly. </v>
      </c>
      <c r="D15" s="6" t="str">
        <f>'3. ALL COMPETENCES (SOURCE)'!D160</f>
        <v xml:space="preserve">• Use of a wide range of communication techniques to ensure maintenance of good relations.
• Importance and benefits of maintaining regular two way communication.
• Range of stakeholders and partners and their different communication styles and needs. </v>
      </c>
      <c r="E15" s="6">
        <f>'3. ALL COMPETENCES (SOURCE)'!E160</f>
        <v>0</v>
      </c>
      <c r="F15" s="6" t="str">
        <f>'3. ALL COMPETENCES (SOURCE)'!F160</f>
        <v xml:space="preserve">• Submit evidence of successful maintenance of communication and active working relationships with key stakeholders.
</v>
      </c>
      <c r="G15" s="6" t="str">
        <f>'3. ALL COMPETENCES (SOURCE)'!G160</f>
        <v>• Evidence portfolio assessment.
• Observation.
• Testimony of participants and colleagues.
• Accreditation of prior qualifications and experience.</v>
      </c>
      <c r="H15" s="6">
        <f>'3. ALL COMPETENCES (SOURCE)'!H160</f>
        <v>0</v>
      </c>
    </row>
    <row r="16" spans="1:8" ht="114.75" customHeight="1" outlineLevel="4" x14ac:dyDescent="0.25">
      <c r="A16" s="19" t="str">
        <f>'3. ALL COMPETENCES (SOURCE)'!A161</f>
        <v>CAC 3.3</v>
      </c>
      <c r="B16" s="392" t="str">
        <f>'3. ALL COMPETENCES (SOURCE)'!B161</f>
        <v>Negotiate agreements and resolve disputes and conflicts.</v>
      </c>
      <c r="C16" s="6" t="str">
        <f>'3. ALL COMPETENCES (SOURCE)'!C161</f>
        <v xml:space="preserve">• Using a range of techniques for enabling equitable agreements and for resolving major conflicts with/between stakeholders and partners or within the organisation.
• Ensuring documentation and formalisation of agreements and resolutions
</v>
      </c>
      <c r="D16" s="6" t="str">
        <f>'3. ALL COMPETENCES (SOURCE)'!D161</f>
        <v>• A wide range of negotiation approaches (e.g. accommodating, avoiding, collaborating, competing, compromising). 
• A wide range of conflict resolution approaches such as negotiation, mediation, arbitration and adjudication.</v>
      </c>
      <c r="E16" s="6">
        <f>'3. ALL COMPETENCES (SOURCE)'!E161</f>
        <v>0</v>
      </c>
      <c r="F16" s="6" t="str">
        <f>'3. ALL COMPETENCES (SOURCE)'!F161</f>
        <v>• Submit evidence of/demonstrate
- successful resolution of a major conflicts with/between stakeholders.
- successful negotiation of a complex and equitable agreement with a stakeholder group.</v>
      </c>
      <c r="G16" s="6" t="str">
        <f>'3. ALL COMPETENCES (SOURCE)'!G161</f>
        <v>• Evidence portfolio assessment.
• Observation.
• Testimony of participants and colleagues.
• Accreditation of prior qualifications and experience.</v>
      </c>
      <c r="H16" s="6">
        <f>'3. ALL COMPETENCES (SOURCE)'!H161</f>
        <v>0</v>
      </c>
    </row>
    <row r="17" spans="1:8" ht="56.25" customHeight="1" outlineLevel="4" x14ac:dyDescent="0.25">
      <c r="A17" s="28" t="str">
        <f>'3. ALL COMPETENCES (SOURCE)'!A162</f>
        <v>LEVEL CODE</v>
      </c>
      <c r="B17" s="28" t="str">
        <f>'3. ALL COMPETENCES (SOURCE)'!B162</f>
        <v>LEVEL TITLE</v>
      </c>
      <c r="C17" s="110" t="str">
        <f>'3. ALL COMPETENCES (SOURCE)'!C162</f>
        <v>OVERALL COMPETENCE FOR THE LEVEL</v>
      </c>
      <c r="D17" s="111" t="str">
        <f>'3. ALL COMPETENCES (SOURCE)'!D162</f>
        <v>GENERAL SUPPORTING KNOWLEDGE AND UNDERSTANDING FOR THE LEVEL</v>
      </c>
      <c r="E17" s="59" t="str">
        <f>'3. ALL COMPETENCES (SOURCE)'!E162</f>
        <v>ASSOCIATED COMPETENCES FOR THE LEVEL</v>
      </c>
      <c r="F17" s="166" t="str">
        <f>'3. ALL COMPETENCES (SOURCE)'!F162</f>
        <v xml:space="preserve"> ASSESSMENT/CERTIFICATION EXAMPLES</v>
      </c>
      <c r="G17" s="166">
        <f>'3. ALL COMPETENCES (SOURCE)'!G162</f>
        <v>0</v>
      </c>
      <c r="H17" s="74">
        <f>'3. ALL COMPETENCES (SOURCE)'!H162</f>
        <v>0</v>
      </c>
    </row>
    <row r="18" spans="1:8" s="202" customFormat="1" ht="63" outlineLevel="3" x14ac:dyDescent="0.3">
      <c r="A18" s="68" t="str">
        <f>'3. ALL COMPETENCES (SOURCE)'!A163</f>
        <v>CAC 2</v>
      </c>
      <c r="B18" s="68" t="str">
        <f>'3. ALL COMPETENCES (SOURCE)'!B163</f>
        <v>COMMUNICATION AND COLLABORATION. LEVEL 2</v>
      </c>
      <c r="C18" s="112" t="str">
        <f>'3. ALL COMPETENCES (SOURCE)'!C163</f>
        <v>Use formal and informal means for communicating with others using appropriate techniques and media.</v>
      </c>
      <c r="D18" s="113" t="str">
        <f>'3. ALL COMPETENCES (SOURCE)'!D163</f>
        <v>• Basic communication theory.
• Benefits/risks associated with good/bad communication.</v>
      </c>
      <c r="E18" s="69" t="str">
        <f>'3. ALL COMPETENCES (SOURCE)'!E163</f>
        <v>All at Level 2</v>
      </c>
      <c r="F18" s="167" t="str">
        <f>'3. ALL COMPETENCES (SOURCE)'!F163</f>
        <v>EXAMPLE PERFORMANCE CRITERIA</v>
      </c>
      <c r="G18" s="167" t="str">
        <f>'3. ALL COMPETENCES (SOURCE)'!G163</f>
        <v>EXAMPLE MEANS OF ASSESSMENT</v>
      </c>
      <c r="H18" s="73" t="str">
        <f>'3. ALL COMPETENCES (SOURCE)'!H163</f>
        <v>RECOMMENDED PRIOR COMPETENCE REQUIREMENTS FOR THE LEVEL</v>
      </c>
    </row>
    <row r="19" spans="1:8" ht="39" customHeight="1" outlineLevel="4" x14ac:dyDescent="0.3">
      <c r="A19" s="4" t="str">
        <f>'3. ALL COMPETENCES (SOURCE)'!A164</f>
        <v>Code</v>
      </c>
      <c r="B19" s="4" t="str">
        <f>'3. ALL COMPETENCES (SOURCE)'!B164</f>
        <v>Competence Statement.
The individual should be able to:</v>
      </c>
      <c r="C19" s="120" t="str">
        <f>'3. ALL COMPETENCES (SOURCE)'!C164</f>
        <v>Details, scope and variations. 
A brief explanation of the competence.</v>
      </c>
      <c r="D19" s="121" t="str">
        <f>'3. ALL COMPETENCES (SOURCE)'!D164</f>
        <v>Main specific knowledge requirements for the competence.</v>
      </c>
      <c r="E19" s="227" t="str">
        <f>'3. ALL COMPETENCES (SOURCE)'!E164</f>
        <v xml:space="preserve"> </v>
      </c>
      <c r="F19" s="170" t="str">
        <f>'3. ALL COMPETENCES (SOURCE)'!F164</f>
        <v>Example performance criteria for certification</v>
      </c>
      <c r="G19" s="170" t="str">
        <f>'3. ALL COMPETENCES (SOURCE)'!G164</f>
        <v>Example means of assessment</v>
      </c>
      <c r="H19" s="101" t="str">
        <f>'3. ALL COMPETENCES (SOURCE)'!H164</f>
        <v>UNI</v>
      </c>
    </row>
    <row r="20" spans="1:8" ht="108.75" customHeight="1" outlineLevel="4" x14ac:dyDescent="0.25">
      <c r="A20" s="19" t="str">
        <f>'3. ALL COMPETENCES (SOURCE)'!A165</f>
        <v>CAC 2.1</v>
      </c>
      <c r="B20" s="368" t="str">
        <f>'3. ALL COMPETENCES (SOURCE)'!B165</f>
        <v>Demonstrate effective interpersonal communication.</v>
      </c>
      <c r="C20" s="6" t="str">
        <f>'3. ALL COMPETENCES (SOURCE)'!C165</f>
        <v xml:space="preserve">• Demonstrating a range of essential skills for effective formal and informal communication with colleagues, subordinates, stakeholders and partners.
• Using a range of methods (e.g. E.g. face to face, listening, questioning, instructing, providing feedback).
• Using and understanding non-verbal communication.
</v>
      </c>
      <c r="D20" s="6" t="str">
        <f>'3. ALL COMPETENCES (SOURCE)'!D165</f>
        <v xml:space="preserve">• A range of communication techniques and their uses.
• Awareness of different communication approaches required with different groups and individuals.
</v>
      </c>
      <c r="E20" s="6">
        <f>'3. ALL COMPETENCES (SOURCE)'!E165</f>
        <v>0</v>
      </c>
      <c r="F20" s="6" t="str">
        <f>'3. ALL COMPETENCES (SOURCE)'!F165</f>
        <v>• Demonstrate use of a range of communication techniques appropriate to the situation.</v>
      </c>
      <c r="G20" s="6" t="str">
        <f>'3. ALL COMPETENCES (SOURCE)'!G165</f>
        <v>• Evidence portfolio assessment.
• Observations/simulation.
• Testimony of participants and colleagues.
• Accreditation of prior qualifications and experience.</v>
      </c>
      <c r="H20" s="6">
        <f>'3. ALL COMPETENCES (SOURCE)'!H165</f>
        <v>0</v>
      </c>
    </row>
    <row r="21" spans="1:8" ht="82.5" customHeight="1" outlineLevel="4" x14ac:dyDescent="0.25">
      <c r="A21" s="19" t="str">
        <f>'3. ALL COMPETENCES (SOURCE)'!A166</f>
        <v>CAC 2.2</v>
      </c>
      <c r="B21" s="368" t="str">
        <f>'3. ALL COMPETENCES (SOURCE)'!B166</f>
        <v>Make effective oral presentations</v>
      </c>
      <c r="C21" s="6" t="str">
        <f>'3. ALL COMPETENCES (SOURCE)'!C166</f>
        <v xml:space="preserve">• Preparing and delivering effective Demonstrating a range of essential skills for effective formal and informal communication with colleagues subordinates, stakeholders and partners.
 - Face to face.
- Email and electronic correspondence. 
 - Written communication. 
- Listening and non verbal communication.
• Using a range of approaches to prevent/reduce/avoid conflict and identify solutions.
</v>
      </c>
      <c r="D21" s="6" t="str">
        <f>'3. ALL COMPETENCES (SOURCE)'!D166</f>
        <v xml:space="preserve">• A range of oral communication techniques and their uses.
•  Use of visual aids to support presentations.
• Awareness of different communication approaches required with different groups and individuals.
</v>
      </c>
      <c r="E21" s="6">
        <f>'3. ALL COMPETENCES (SOURCE)'!E166</f>
        <v>0</v>
      </c>
      <c r="F21" s="6" t="str">
        <f>'3. ALL COMPETENCES (SOURCE)'!F166</f>
        <v>• Demonstrate use of a range of communication techniques appropriate to the situation.</v>
      </c>
      <c r="G21" s="6" t="str">
        <f>'3. ALL COMPETENCES (SOURCE)'!G166</f>
        <v>• Evidence portfolio assessment.
• Observations/simulation.
• Testimony of participants and colleagues.
• Accreditation of prior qualifications and experience.</v>
      </c>
      <c r="H21" s="6">
        <f>'3. ALL COMPETENCES (SOURCE)'!H166</f>
        <v>0</v>
      </c>
    </row>
    <row r="22" spans="1:8" ht="82.5" customHeight="1" outlineLevel="4" x14ac:dyDescent="0.25">
      <c r="A22" s="19" t="str">
        <f>'3. ALL COMPETENCES (SOURCE)'!A167</f>
        <v>CAC 2.3</v>
      </c>
      <c r="B22" s="368" t="str">
        <f>'3. ALL COMPETENCES (SOURCE)'!B167</f>
        <v>Communicate effectively in writing.</v>
      </c>
      <c r="C22" s="6" t="str">
        <f>'3. ALL COMPETENCES (SOURCE)'!C167</f>
        <v xml:space="preserve">• Demonstrating a range of skills for effective written communication for various audiences and purposes, using appropriate language and styles for formal reporting, scientific writing, letters and emails.
• Writing for non-expert audiences.
</v>
      </c>
      <c r="D22" s="6" t="str">
        <f>'3. ALL COMPETENCES (SOURCE)'!D167</f>
        <v xml:space="preserve">• A range of communication techniques and their uses.
• Awareness of different communication approaches required with different groups and individuals.
</v>
      </c>
      <c r="E22" s="6">
        <f>'3. ALL COMPETENCES (SOURCE)'!E167</f>
        <v>0</v>
      </c>
      <c r="F22" s="6" t="str">
        <f>'3. ALL COMPETENCES (SOURCE)'!F167</f>
        <v>• Demonstrate use of a range of written communication techniques appropriate to the situation.</v>
      </c>
      <c r="G22" s="6" t="str">
        <f>'3. ALL COMPETENCES (SOURCE)'!G167</f>
        <v>• Evidence portfolio assessment.
• Observations/simulation.
• Testimony of participants and colleagues.
• Accreditation of prior qualifications and experience.</v>
      </c>
      <c r="H22" s="6">
        <f>'3. ALL COMPETENCES (SOURCE)'!H167</f>
        <v>0</v>
      </c>
    </row>
    <row r="23" spans="1:8" ht="82.5" customHeight="1" outlineLevel="4" x14ac:dyDescent="0.25">
      <c r="A23" s="19" t="str">
        <f>'3. ALL COMPETENCES (SOURCE)'!A168</f>
        <v>CAC 2.4</v>
      </c>
      <c r="B23" s="368" t="str">
        <f>'3. ALL COMPETENCES (SOURCE)'!B168</f>
        <v>Demonstrate effective collaboration and teamwork in the workplace.</v>
      </c>
      <c r="C23" s="6" t="str">
        <f>'3. ALL COMPETENCES (SOURCE)'!C168</f>
        <v xml:space="preserve">• Promoting inclusive, team based approaches to work.
• Encouraging and enabling colleagues and subordinates to contribute to planning and decision making.
• Delegating tasks and responsibilities.
• Encouraging and enabling sharing of skills, knowledge and experience.
• Providing support and feedback.
</v>
      </c>
      <c r="D23" s="6" t="str">
        <f>'3. ALL COMPETENCES (SOURCE)'!D168</f>
        <v xml:space="preserve">• Principles and practices of effective teamwork and collaboration.
</v>
      </c>
      <c r="E23" s="6">
        <f>'3. ALL COMPETENCES (SOURCE)'!E168</f>
        <v>0</v>
      </c>
      <c r="F23" s="6" t="str">
        <f>'3. ALL COMPETENCES (SOURCE)'!F168</f>
        <v>• Demonstrate application of effective teamwork in a range of situations.</v>
      </c>
      <c r="G23" s="6" t="str">
        <f>'3. ALL COMPETENCES (SOURCE)'!G168</f>
        <v>• Evidence portfolio assessment.
• Observations/simulation.
• Testimony of participants and colleagues.
• Accreditation of prior qualifications and experience.</v>
      </c>
      <c r="H23" s="6">
        <f>'3. ALL COMPETENCES (SOURCE)'!H168</f>
        <v>0</v>
      </c>
    </row>
    <row r="24" spans="1:8" ht="82.5" customHeight="1" outlineLevel="4" x14ac:dyDescent="0.25">
      <c r="A24" s="19" t="str">
        <f>'3. ALL COMPETENCES (SOURCE)'!A169</f>
        <v>CAC 2.5</v>
      </c>
      <c r="B24" s="368" t="str">
        <f>'3. ALL COMPETENCES (SOURCE)'!B169</f>
        <v>Provide mentoring and guidance for colleagues and supervised staff.</v>
      </c>
      <c r="C24" s="6" t="str">
        <f>'3. ALL COMPETENCES (SOURCE)'!C169</f>
        <v xml:space="preserve">• Providing professional and personal advice and guidance to colleagues and subordinates.
• Supporting colleagues and subordinates to learn and practice skills.
</v>
      </c>
      <c r="D24" s="6" t="str">
        <f>'3. ALL COMPETENCES (SOURCE)'!D169</f>
        <v>• Interpersonal skills.
• Mentoring and coaching skills and techniques.
• Relevant technical expertise</v>
      </c>
      <c r="E24" s="6">
        <f>'3. ALL COMPETENCES (SOURCE)'!E169</f>
        <v>0</v>
      </c>
      <c r="F24" s="6" t="str">
        <f>'3. ALL COMPETENCES (SOURCE)'!F169</f>
        <v>• Submit evidence of successful mentoring and support for colleagues.
• Demonstrate supporting knowledge.</v>
      </c>
      <c r="G24" s="6" t="str">
        <f>'3. ALL COMPETENCES (SOURCE)'!G169</f>
        <v>• Evidence portfolio assessment.
• Observations/simulation.
• Testimony of participants and colleagues.
• Accreditation of prior qualifications and experience.</v>
      </c>
      <c r="H24" s="6">
        <f>'3. ALL COMPETENCES (SOURCE)'!H169</f>
        <v>0</v>
      </c>
    </row>
    <row r="25" spans="1:8" s="5" customFormat="1" ht="82.5" customHeight="1" outlineLevel="4" x14ac:dyDescent="0.25">
      <c r="A25" s="19" t="str">
        <f>'3. ALL COMPETENCES (SOURCE)'!A170</f>
        <v>CAC 2.6</v>
      </c>
      <c r="B25" s="368" t="str">
        <f>'3. ALL COMPETENCES (SOURCE)'!B170</f>
        <v>Identify and address interpersonal conflicts.</v>
      </c>
      <c r="C25" s="6" t="str">
        <f>'3. ALL COMPETENCES (SOURCE)'!C170</f>
        <v xml:space="preserve">• Identifying current and potential conflicts and disputes within the PA organisation, with or between stakeholders.
• Using a range of approaches and methods to prevent/reduce/avoid conflict and identify solutions.
</v>
      </c>
      <c r="D25" s="6" t="str">
        <f>'3. ALL COMPETENCES (SOURCE)'!D170</f>
        <v>• A range of conflict resolution approaches and practical techniques, such as negotiation, mitigation, seeking compromise and win win solutions etc.</v>
      </c>
      <c r="E25" s="6">
        <f>'3. ALL COMPETENCES (SOURCE)'!E170</f>
        <v>0</v>
      </c>
      <c r="F25" s="6" t="str">
        <f>'3. ALL COMPETENCES (SOURCE)'!F170</f>
        <v>• Submit evidence of successful resolution of three types of conflict e.g. 
- Within a work team 
- Between the PA and stakeholders
- Between relevant conflicting interests</v>
      </c>
      <c r="G25" s="6" t="str">
        <f>'3. ALL COMPETENCES (SOURCE)'!G170</f>
        <v>• Evidence portfolio assessment.
• Observations/simulation.
• Testimony of participants and colleagues.
• Accreditation of prior qualifications and experience.</v>
      </c>
      <c r="H25" s="6">
        <f>'3. ALL COMPETENCES (SOURCE)'!H170</f>
        <v>0</v>
      </c>
    </row>
    <row r="26" spans="1:8" ht="150" outlineLevel="4" x14ac:dyDescent="0.25">
      <c r="A26" s="19" t="str">
        <f>'3. ALL COMPETENCES (SOURCE)'!A171</f>
        <v>CAC 2.7</v>
      </c>
      <c r="B26" s="368" t="str">
        <f>'3. ALL COMPETENCES (SOURCE)'!B171</f>
        <v>Deliver training and learning programmes.</v>
      </c>
      <c r="C26" s="6" t="str">
        <f>'3. ALL COMPETENCES (SOURCE)'!C171</f>
        <v xml:space="preserve">• Planning and delivering training sessions and courses covering knowledge, understanding and practical skills.
• Making use of a range of delivery and learning techniques.
• Assessing performance of trainees and providing feedback.
</v>
      </c>
      <c r="D26" s="6" t="str">
        <f>'3. ALL COMPETENCES (SOURCE)'!D171</f>
        <v>• Teaching, instructional and practical training skills and techniques.
• Good knowledge of the training topic.</v>
      </c>
      <c r="E26" s="6">
        <f>'3. ALL COMPETENCES (SOURCE)'!E171</f>
        <v>0</v>
      </c>
      <c r="F26" s="6" t="str">
        <f>'3. ALL COMPETENCES (SOURCE)'!F171</f>
        <v xml:space="preserve">• Submit evidence of successful design and delivery of training sessions covering knowledge, applied skills and practical instruction, making use of an appropriate range of techniques.
</v>
      </c>
      <c r="G26" s="6" t="str">
        <f>'3. ALL COMPETENCES (SOURCE)'!G171</f>
        <v>• Evidence portfolio assessment.
• Observations/simulation.
• Testimony of participants and colleagues.
• Accreditation of prior qualifications and experience.</v>
      </c>
      <c r="H26" s="6">
        <f>'3. ALL COMPETENCES (SOURCE)'!H171</f>
        <v>0</v>
      </c>
    </row>
    <row r="27" spans="1:8" ht="56.25" customHeight="1" outlineLevel="4" x14ac:dyDescent="0.25">
      <c r="A27" s="28" t="str">
        <f>'3. ALL COMPETENCES (SOURCE)'!A173</f>
        <v>LEVEL CODE</v>
      </c>
      <c r="B27" s="28" t="str">
        <f>'3. ALL COMPETENCES (SOURCE)'!B173</f>
        <v>LEVEL TITLE</v>
      </c>
      <c r="C27" s="110" t="str">
        <f>'3. ALL COMPETENCES (SOURCE)'!C173</f>
        <v>OVERALL COMPETENCE FOR THE LEVEL</v>
      </c>
      <c r="D27" s="111" t="str">
        <f>'3. ALL COMPETENCES (SOURCE)'!D173</f>
        <v>GENERAL SUPPORTING KNOWLEDGE AND UNDERSTANDING FOR THE LEVEL</v>
      </c>
      <c r="E27" s="59" t="str">
        <f>'3. ALL COMPETENCES (SOURCE)'!E173</f>
        <v>ASSOCIATED COMPETENCES FOR THE LEVEL</v>
      </c>
      <c r="F27" s="166" t="str">
        <f>'3. ALL COMPETENCES (SOURCE)'!F173</f>
        <v xml:space="preserve"> ASSESSMENT/CERTIFICATION EXAMPLES</v>
      </c>
      <c r="G27" s="166">
        <f>'3. ALL COMPETENCES (SOURCE)'!G173</f>
        <v>0</v>
      </c>
      <c r="H27" s="74">
        <f>'3. ALL COMPETENCES (SOURCE)'!H173</f>
        <v>0</v>
      </c>
    </row>
    <row r="28" spans="1:8" s="45" customFormat="1" ht="84" outlineLevel="3" x14ac:dyDescent="0.3">
      <c r="A28" s="68" t="str">
        <f>'3. ALL COMPETENCES (SOURCE)'!A174</f>
        <v>CAC 1</v>
      </c>
      <c r="B28" s="68" t="str">
        <f>'3. ALL COMPETENCES (SOURCE)'!B174</f>
        <v>COMMUNICATION AND COLLABORATION. LEVEL 1</v>
      </c>
      <c r="C28" s="112" t="str">
        <f>'3. ALL COMPETENCES (SOURCE)'!C174</f>
        <v>Communicate effectively with co-workers, stakeholders and visitors.</v>
      </c>
      <c r="D28" s="113" t="str">
        <f>'3. ALL COMPETENCES (SOURCE)'!D174</f>
        <v xml:space="preserve">• Benefits of good communication.
• Literacy (speaking, reading and writing).
</v>
      </c>
      <c r="E28" s="69" t="str">
        <f>'3. ALL COMPETENCES (SOURCE)'!E174</f>
        <v>All at Level 1</v>
      </c>
      <c r="F28" s="167" t="str">
        <f>'3. ALL COMPETENCES (SOURCE)'!F174</f>
        <v>EXAMPLE PERFORMANCE CRITERIA</v>
      </c>
      <c r="G28" s="167" t="str">
        <f>'3. ALL COMPETENCES (SOURCE)'!G174</f>
        <v>EXAMPLE MEANS OF ASSESSMENT</v>
      </c>
      <c r="H28" s="73" t="str">
        <f>'3. ALL COMPETENCES (SOURCE)'!H174</f>
        <v>RECOMMENDED PRIOR COMPETENCE REQUIREMENTS FOR THE LEVEL</v>
      </c>
    </row>
    <row r="29" spans="1:8" ht="37.5" customHeight="1" outlineLevel="4" x14ac:dyDescent="0.3">
      <c r="A29" s="4" t="str">
        <f>'3. ALL COMPETENCES (SOURCE)'!A175</f>
        <v>Code</v>
      </c>
      <c r="B29" s="4" t="str">
        <f>'3. ALL COMPETENCES (SOURCE)'!B175</f>
        <v>Competence Statement. 
The individual should be able to:</v>
      </c>
      <c r="C29" s="120" t="str">
        <f>'3. ALL COMPETENCES (SOURCE)'!C175</f>
        <v>Details, scope and variations. 
A brief explanation of the competence.</v>
      </c>
      <c r="D29" s="121" t="str">
        <f>'3. ALL COMPETENCES (SOURCE)'!D175</f>
        <v>Main specific knowledge requirements for the competence.</v>
      </c>
      <c r="E29" s="227" t="str">
        <f>'3. ALL COMPETENCES (SOURCE)'!E175</f>
        <v xml:space="preserve"> </v>
      </c>
      <c r="F29" s="170" t="str">
        <f>'3. ALL COMPETENCES (SOURCE)'!F175</f>
        <v>Example performance criteria for certification</v>
      </c>
      <c r="G29" s="170" t="str">
        <f>'3. ALL COMPETENCES (SOURCE)'!G175</f>
        <v>Example means of assessment</v>
      </c>
      <c r="H29" s="101" t="str">
        <f>'3. ALL COMPETENCES (SOURCE)'!H175</f>
        <v>UNI</v>
      </c>
    </row>
    <row r="30" spans="1:8" ht="150" outlineLevel="4" x14ac:dyDescent="0.25">
      <c r="A30" s="19" t="str">
        <f>'3. ALL COMPETENCES (SOURCE)'!A176</f>
        <v>CAC 1.1</v>
      </c>
      <c r="B30" s="394" t="str">
        <f>'3. ALL COMPETENCES (SOURCE)'!B176</f>
        <v>Communicate effectively with others in the workplace.</v>
      </c>
      <c r="C30" s="6" t="str">
        <f>'3. ALL COMPETENCES (SOURCE)'!C176</f>
        <v>• Maintaining effective two-way communication with co-workers and supervisors.
• Providing clear information, instruction, explanations verbally and in writing.
• Listening, understanding and assimilating information (listening and reading).</v>
      </c>
      <c r="D30" s="6" t="str">
        <f>'3. ALL COMPETENCES (SOURCE)'!D176</f>
        <v xml:space="preserve">• Basic communication techniques and their uses, advantages and disadvantages.
</v>
      </c>
      <c r="E30" s="6">
        <f>'3. ALL COMPETENCES (SOURCE)'!E176</f>
        <v>0</v>
      </c>
      <c r="F30" s="6" t="str">
        <f>'3. ALL COMPETENCES (SOURCE)'!F176</f>
        <v>• Submit evidence of and/or demonstrate use of a range of communication techniques to reduce conflict, resolve disputes and defend contested positions or arguments.
• Demonstrate supporting knowledge.</v>
      </c>
      <c r="G30" s="6" t="str">
        <f>'3. ALL COMPETENCES (SOURCE)'!G176</f>
        <v>• Evidence portfolio assessment.
• Observations/simulation
• Testimony of others</v>
      </c>
      <c r="H30" s="6">
        <f>'3. ALL COMPETENCES (SOURCE)'!H176</f>
        <v>0</v>
      </c>
    </row>
    <row r="31" spans="1:8" ht="91.5" customHeight="1" outlineLevel="4" x14ac:dyDescent="0.25">
      <c r="A31" s="19" t="str">
        <f>'3. ALL COMPETENCES (SOURCE)'!A177</f>
        <v>CAC 1.2</v>
      </c>
      <c r="B31" s="394" t="str">
        <f>'3. ALL COMPETENCES (SOURCE)'!B177</f>
        <v>Provide on the job instruction for practical tasks.</v>
      </c>
      <c r="C31" s="6" t="str">
        <f>'3. ALL COMPETENCES (SOURCE)'!C177</f>
        <v xml:space="preserve">• Instructing and training co-workers how to do required tasks.
• Providing feedback and support to help colleagues learn and improve their skills.
</v>
      </c>
      <c r="D31" s="6" t="str">
        <f>'3. ALL COMPETENCES (SOURCE)'!D177</f>
        <v>• Basic instructional techniques.
• Technical tasks to be completed.</v>
      </c>
      <c r="E31" s="6">
        <f>'3. ALL COMPETENCES (SOURCE)'!E177</f>
        <v>0</v>
      </c>
      <c r="F31" s="6" t="str">
        <f>'3. ALL COMPETENCES (SOURCE)'!F177</f>
        <v>• Demonstrate effective transfer of skills and knowledge to colleagues.
• Demonstrate supporting knowledge.</v>
      </c>
      <c r="G31" s="6" t="str">
        <f>'3. ALL COMPETENCES (SOURCE)'!G177</f>
        <v>• Practical test/observation/ simulation.
• Feedback from colleagues.
• Oral test of knowledge.</v>
      </c>
      <c r="H31" s="6">
        <f>'3. ALL COMPETENCES (SOURCE)'!H177</f>
        <v>0</v>
      </c>
    </row>
    <row r="32" spans="1:8" ht="125.25" customHeight="1" outlineLevel="4" x14ac:dyDescent="0.25">
      <c r="A32" s="19" t="str">
        <f>'3. ALL COMPETENCES (SOURCE)'!A178</f>
        <v>CAC 1.3</v>
      </c>
      <c r="B32" s="394" t="str">
        <f>'3. ALL COMPETENCES (SOURCE)'!B178</f>
        <v>Use effective communication techniques to avoid and prevent interpersonal conflict.</v>
      </c>
      <c r="C32" s="6" t="str">
        <f>'3. ALL COMPETENCES (SOURCE)'!C178</f>
        <v>• Using a range of basic techniques to maintain good relations, avoid conflict, reduce tension, resolve arguments and prevent escalation of disputes.
• Adapting approaches used to different contexts and actors.</v>
      </c>
      <c r="D32" s="6" t="str">
        <f>'3. ALL COMPETENCES (SOURCE)'!D178</f>
        <v xml:space="preserve">• A range of simple techniques for de-escalating arguments and verbal conflicts and for presenting and defending unpopular positions and arguments.
• Suitability of techniques to different situations and actors.
</v>
      </c>
      <c r="E32" s="6">
        <f>'3. ALL COMPETENCES (SOURCE)'!E178</f>
        <v>0</v>
      </c>
      <c r="F32" s="6" t="str">
        <f>'3. ALL COMPETENCES (SOURCE)'!F178</f>
        <v>• Submit evidence of and/or demonstrate use of a range of communication techniques to reduce conflict, resolve disputes and defend contested positions or arguments.
• Demonstrate supporting knowledge.</v>
      </c>
      <c r="G32" s="6" t="str">
        <f>'3. ALL COMPETENCES (SOURCE)'!G178</f>
        <v>• Evidence portfolio assessment.
• Observations/simulation
• Testimony of others</v>
      </c>
      <c r="H32" s="6">
        <f>'3. ALL COMPETENCES (SOURCE)'!H178</f>
        <v>0</v>
      </c>
    </row>
  </sheetData>
  <mergeCells count="3">
    <mergeCell ref="F4:H4"/>
    <mergeCell ref="A1:E1"/>
    <mergeCell ref="F1:H1"/>
  </mergeCells>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51"/>
  <sheetViews>
    <sheetView showZeros="0" topLeftCell="A19" zoomScale="60" zoomScaleNormal="60" workbookViewId="0">
      <selection activeCell="I44" sqref="I1:I1048576"/>
    </sheetView>
  </sheetViews>
  <sheetFormatPr defaultRowHeight="15" outlineLevelRow="5" outlineLevelCol="2" x14ac:dyDescent="0.25"/>
  <cols>
    <col min="1" max="1" width="15.7109375" customWidth="1"/>
    <col min="2" max="2" width="58.28515625" customWidth="1"/>
    <col min="3" max="3" width="69.85546875" customWidth="1" outlineLevel="1"/>
    <col min="4" max="4" width="49.140625" customWidth="1" outlineLevel="1"/>
    <col min="5" max="5" width="26.140625" customWidth="1" outlineLevel="1"/>
    <col min="6" max="6" width="33.425781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178">
        <f>'3. ALL COMPETENCES (SOURCE)'!F179</f>
        <v>0</v>
      </c>
      <c r="G2" s="178">
        <f>'3. ALL COMPETENCES (SOURCE)'!G179</f>
        <v>0</v>
      </c>
      <c r="H2" s="57">
        <f>'3. ALL COMPETENCES (SOURCE)'!H179</f>
        <v>0</v>
      </c>
    </row>
    <row r="3" spans="1:8" ht="63" customHeight="1" outlineLevel="2" x14ac:dyDescent="0.25">
      <c r="A3" s="89" t="str">
        <f>'3. ALL COMPETENCES (SOURCE)'!A180</f>
        <v>CATEGORY</v>
      </c>
      <c r="B3" s="89" t="str">
        <f>'3. ALL COMPETENCES (SOURCE)'!B180</f>
        <v>BIO. BIODIVERSITY CONSERVATION</v>
      </c>
      <c r="C3" s="130" t="str">
        <f>'3. ALL COMPETENCES (SOURCE)'!C180</f>
        <v>Ensuring the maintenance of the ecological values of protected areas through management and monitoring of species, their habitats, ecosystems and natural resource use.</v>
      </c>
      <c r="D3" s="131" t="str">
        <f>'3. ALL COMPETENCES (SOURCE)'!D180</f>
        <v xml:space="preserve"> </v>
      </c>
      <c r="E3" s="38">
        <f>'3. ALL COMPETENCES (SOURCE)'!E180</f>
        <v>0</v>
      </c>
      <c r="F3" s="179">
        <f>'3. ALL COMPETENCES (SOURCE)'!F180</f>
        <v>0</v>
      </c>
      <c r="G3" s="179">
        <f>'3. ALL COMPETENCES (SOURCE)'!G180</f>
        <v>0</v>
      </c>
      <c r="H3" s="38">
        <f>'3. ALL COMPETENCES (SOURCE)'!H180</f>
        <v>0</v>
      </c>
    </row>
    <row r="4" spans="1:8" ht="56.25" customHeight="1" outlineLevel="4" x14ac:dyDescent="0.25">
      <c r="A4" s="79" t="str">
        <f>'3. ALL COMPETENCES (SOURCE)'!A181</f>
        <v>LEVEL CODE</v>
      </c>
      <c r="B4" s="79" t="str">
        <f>'3. ALL COMPETENCES (SOURCE)'!B181</f>
        <v>LEVEL TITLE</v>
      </c>
      <c r="C4" s="132" t="str">
        <f>'3. ALL COMPETENCES (SOURCE)'!C181</f>
        <v>OVERALL COMPETENCE FOR THE LEVEL</v>
      </c>
      <c r="D4" s="132" t="str">
        <f>'3. ALL COMPETENCES (SOURCE)'!D181</f>
        <v>GENERAL SUPPORTING KNOWLEDGE AND UNDERSTANDING FOR THE LEVEL</v>
      </c>
      <c r="E4" s="80" t="str">
        <f>'3. ALL COMPETENCES (SOURCE)'!E181</f>
        <v>ASSOCIATED COMPETENCES FOR THE LEVEL</v>
      </c>
      <c r="F4" s="454" t="str">
        <f>'3. ALL COMPETENCES (SOURCE)'!F181</f>
        <v xml:space="preserve"> ASSESSMENT/CERTIFICATION EXAMPLES</v>
      </c>
      <c r="G4" s="455">
        <f>'3. ALL COMPETENCES (SOURCE)'!G181</f>
        <v>0</v>
      </c>
      <c r="H4" s="455">
        <f>'3. ALL COMPETENCES (SOURCE)'!H181</f>
        <v>0</v>
      </c>
    </row>
    <row r="5" spans="1:8" ht="94.5" outlineLevel="3" x14ac:dyDescent="0.25">
      <c r="A5" s="78" t="str">
        <f>'3. ALL COMPETENCES (SOURCE)'!A182</f>
        <v>BIO 4</v>
      </c>
      <c r="B5" s="77" t="str">
        <f>'3. ALL COMPETENCES (SOURCE)'!B182</f>
        <v>BIODIVERSITY CONSERVATION.
 LEVEL 4</v>
      </c>
      <c r="C5" s="133" t="str">
        <f>'3. ALL COMPETENCES (SOURCE)'!C182</f>
        <v>Ensure that the protected area system contributes significantly to national and international goals and priorities for biodiversity conservation.</v>
      </c>
      <c r="D5" s="134" t="str">
        <f>'3. ALL COMPETENCES (SOURCE)'!D182</f>
        <v>• Principles of ecology and conservation biology.
• National and international policy and legislation for biodiversity conservation.
• Relevant global best practice and examples (e.g. through IUCN, Conventions, CBD Programme of Work on Protected Areas).</v>
      </c>
      <c r="E5" s="55" t="str">
        <f>'3. ALL COMPETENCES (SOURCE)'!E182</f>
        <v>PPP 4; ORG 4; COM 4; CAC 4; TEC 2; ADR 4</v>
      </c>
      <c r="F5" s="180" t="str">
        <f>'3. ALL COMPETENCES (SOURCE)'!F182</f>
        <v>EXAMPLE PERFORMANCE CRITERIA</v>
      </c>
      <c r="G5" s="180" t="str">
        <f>'3. ALL COMPETENCES (SOURCE)'!G182</f>
        <v>EXAMPLE MEANS OF ASSESSMENT</v>
      </c>
      <c r="H5" s="64" t="str">
        <f>'3. ALL COMPETENCES (SOURCE)'!H182</f>
        <v>RECOMMENDED PRIOR COMPETENCE REQUIREMENTS FOR THE LEVEL</v>
      </c>
    </row>
    <row r="6" spans="1:8" ht="31.5" outlineLevel="4" x14ac:dyDescent="0.25">
      <c r="A6" s="11" t="str">
        <f>'3. ALL COMPETENCES (SOURCE)'!A183</f>
        <v>Code</v>
      </c>
      <c r="B6" s="26" t="str">
        <f>'3. ALL COMPETENCES (SOURCE)'!B183</f>
        <v>Competence Statement.
The individual should be able to:</v>
      </c>
      <c r="C6" s="135" t="str">
        <f>'3. ALL COMPETENCES (SOURCE)'!C183</f>
        <v>Details, scope and variations. 
A brief explanation of the competence.</v>
      </c>
      <c r="D6" s="136" t="str">
        <f>'3. ALL COMPETENCES (SOURCE)'!D183</f>
        <v>Main specific knowledge requirements for the competence.</v>
      </c>
      <c r="E6" s="12">
        <f>'3. ALL COMPETENCES (SOURCE)'!E183</f>
        <v>0</v>
      </c>
      <c r="F6" s="181" t="str">
        <f>'3. ALL COMPETENCES (SOURCE)'!F183</f>
        <v>Example performance criteria for certification</v>
      </c>
      <c r="G6" s="182" t="str">
        <f>'3. ALL COMPETENCES (SOURCE)'!G183</f>
        <v>Example means of assessment</v>
      </c>
      <c r="H6" s="36" t="str">
        <f>'3. ALL COMPETENCES (SOURCE)'!H183</f>
        <v>UNI 1; BIO 3; CAC 3</v>
      </c>
    </row>
    <row r="7" spans="1:8" ht="90" outlineLevel="4" x14ac:dyDescent="0.25">
      <c r="A7" s="20" t="str">
        <f>'3. ALL COMPETENCES (SOURCE)'!A184</f>
        <v>BIO 4.1</v>
      </c>
      <c r="B7" s="86" t="str">
        <f>'3. ALL COMPETENCES (SOURCE)'!B184</f>
        <v>Contribute significantly to developing national polices, strategies and legislation for biodiversity conservation and protected areas.</v>
      </c>
      <c r="C7" s="13" t="str">
        <f>'3. ALL COMPETENCES (SOURCE)'!C184</f>
        <v xml:space="preserve">• Reviewing existing policies and legislation.
• Identifying national priorities for biodiversity conservation.
• Providing guidance and inputs to development of policy and legislation for improving protection and management of biodiversity.
</v>
      </c>
      <c r="D7" s="13" t="str">
        <f>'3. ALL COMPETENCES (SOURCE)'!D184</f>
        <v>• National conservation policy and legislation.
• Processes for development and passing of legislation.
• Threats to biodiversity that require new/improved legislation.
• National/international best practice.</v>
      </c>
      <c r="E7" s="14">
        <f>'3. ALL COMPETENCES (SOURCE)'!E184</f>
        <v>0</v>
      </c>
      <c r="F7" s="13" t="str">
        <f>'3. ALL COMPETENCES (SOURCE)'!F184</f>
        <v>• Documented and verified contribution to development and/or revision of policy/legislation/regulations.
• Demonstrate supporting knowledge.</v>
      </c>
      <c r="G7" s="13" t="str">
        <f>'3. ALL COMPETENCES (SOURCE)'!G184</f>
        <v xml:space="preserve">• Accreditation of prior qualifications and experience. and experience.
• Evidence portfolio.
</v>
      </c>
      <c r="H7" s="14">
        <f>'3. ALL COMPETENCES (SOURCE)'!H184</f>
        <v>0</v>
      </c>
    </row>
    <row r="8" spans="1:8" ht="120" outlineLevel="4" x14ac:dyDescent="0.25">
      <c r="A8" s="20" t="str">
        <f>'3. ALL COMPETENCES (SOURCE)'!A185</f>
        <v>BIO 4.2</v>
      </c>
      <c r="B8" s="86" t="str">
        <f>'3. ALL COMPETENCES (SOURCE)'!B185</f>
        <v>Coordinate development of national programmes for biodiversity related research, survey and monitoring.</v>
      </c>
      <c r="C8" s="13" t="str">
        <f>'3. ALL COMPETENCES (SOURCE)'!C185</f>
        <v xml:space="preserve">• Identifying information gaps and research priorities for the PA system.
• Developing partnerships with research institutions.
• Directing development of national/regional research and monitoring programmes.
• Contributing to analysis and publication of research results.
• Disseminating results of research to support management of protected areas.
</v>
      </c>
      <c r="D8" s="13" t="str">
        <f>'3. ALL COMPETENCES (SOURCE)'!D185</f>
        <v>• National conservation policy and legislation.
• Research and monitoring approaches and methodologies.
• Details of major research institutions.</v>
      </c>
      <c r="E8" s="14">
        <f>'3. ALL COMPETENCES (SOURCE)'!E185</f>
        <v>0</v>
      </c>
      <c r="F8" s="13" t="str">
        <f>'3. ALL COMPETENCES (SOURCE)'!F185</f>
        <v>• Documented and verified contribution to a relevant national strategy plan, or project for research, survey and monitoring.
• Demonstrate supporting knowledge.</v>
      </c>
      <c r="G8" s="13" t="str">
        <f>'3. ALL COMPETENCES (SOURCE)'!G185</f>
        <v xml:space="preserve">• Accreditation of prior qualifications and experience. and experience.
• Evidence portfolio.
</v>
      </c>
      <c r="H8" s="14">
        <f>'3. ALL COMPETENCES (SOURCE)'!H185</f>
        <v>0</v>
      </c>
    </row>
    <row r="9" spans="1:8" ht="105" outlineLevel="4" x14ac:dyDescent="0.25">
      <c r="A9" s="20" t="str">
        <f>'3. ALL COMPETENCES (SOURCE)'!A186</f>
        <v>BIO 4.3</v>
      </c>
      <c r="B9" s="86" t="str">
        <f>'3. ALL COMPETENCES (SOURCE)'!B186</f>
        <v>Coordinate national strategies, plans and activities for species conservation and recovery.</v>
      </c>
      <c r="C9" s="13" t="str">
        <f>'3. ALL COMPETENCES (SOURCE)'!C186</f>
        <v>• Identifying species of conservation importance nationally and within the protected area network.
• Developing strategies and plans for the conservation and/or recovery of threatened species on national/international/regional scales (in situ/ ex situ).
• Ensuring that protected areas contribute to implementation of the plans.
• Monitoring implementation of plans.</v>
      </c>
      <c r="D9" s="13" t="str">
        <f>'3. ALL COMPETENCES (SOURCE)'!D186</f>
        <v>• National conservation policy and legislation.
• Relevant red lists.
• National/international best practice and sources of information.</v>
      </c>
      <c r="E9" s="14">
        <f>'3. ALL COMPETENCES (SOURCE)'!E186</f>
        <v>0</v>
      </c>
      <c r="F9" s="13" t="str">
        <f>'3. ALL COMPETENCES (SOURCE)'!F186</f>
        <v>• Documented and verified contribution to a relevant national strategy. plan, or project for species conservation.
• Demonstrate supporting knowledge.</v>
      </c>
      <c r="G9" s="13" t="str">
        <f>'3. ALL COMPETENCES (SOURCE)'!G186</f>
        <v xml:space="preserve">• Accreditation of prior qualifications and experience. and experience.
• Evidence portfolio.
</v>
      </c>
      <c r="H9" s="14">
        <f>'3. ALL COMPETENCES (SOURCE)'!H186</f>
        <v>0</v>
      </c>
    </row>
    <row r="10" spans="1:8" ht="90" outlineLevel="4" x14ac:dyDescent="0.25">
      <c r="A10" s="20" t="str">
        <f>'3. ALL COMPETENCES (SOURCE)'!A187</f>
        <v>BIO 4.4</v>
      </c>
      <c r="B10" s="86" t="str">
        <f>'3. ALL COMPETENCES (SOURCE)'!B187</f>
        <v>Coordinate development of national plans and activities for addressing threats from alien invasive species in a protected area system.</v>
      </c>
      <c r="C10" s="13" t="str">
        <f>'3. ALL COMPETENCES (SOURCE)'!C187</f>
        <v>• Developing strategies and plans to address the threat from alien invasive species (AIS).
• Ensuring that protected areas contribute to implementation of the plans.
• Monitoring implementation of plans.</v>
      </c>
      <c r="D10" s="13" t="str">
        <f>'3. ALL COMPETENCES (SOURCE)'!D187</f>
        <v>• Major threats from AIS to biodiversity and PAs.
• Methods for dealing with AIS (e.g. biosecurity measures, prevention, mitigation, eradication).
• National/international best practice and sources of information.</v>
      </c>
      <c r="E10" s="14">
        <f>'3. ALL COMPETENCES (SOURCE)'!E187</f>
        <v>0</v>
      </c>
      <c r="F10" s="13" t="str">
        <f>'3. ALL COMPETENCES (SOURCE)'!F187</f>
        <v>• Documented and verified contribution to a relevant national strategy, plan or project for addressing the threats from AIS.
• Demonstrate supporting knowledge.</v>
      </c>
      <c r="G10" s="13" t="str">
        <f>'3. ALL COMPETENCES (SOURCE)'!G187</f>
        <v xml:space="preserve">• Accreditation of prior qualifications and experience. and experience.
• Evidence portfolio.
</v>
      </c>
      <c r="H10" s="14">
        <f>'3. ALL COMPETENCES (SOURCE)'!H187</f>
        <v>0</v>
      </c>
    </row>
    <row r="11" spans="1:8" ht="120" outlineLevel="4" x14ac:dyDescent="0.25">
      <c r="A11" s="20" t="str">
        <f>'3. ALL COMPETENCES (SOURCE)'!A188</f>
        <v>BIO 4.5</v>
      </c>
      <c r="B11" s="86" t="str">
        <f>'3. ALL COMPETENCES (SOURCE)'!B188</f>
        <v>Coordinate development of national plans and activities for ecosystem/habitat conservation, restoration and rehabilitation.</v>
      </c>
      <c r="C11" s="13" t="str">
        <f>'3. ALL COMPETENCES (SOURCE)'!C188</f>
        <v xml:space="preserve">• Identifying ecosystems, habitats and landscapes of conservation importance.
• Developing plans for the conservation, rehabilitation/restoration or creation of important habitats and ecosystems.
• Setting targets for habitat and ecosystem conservation.
• Ensuring that protected areas contribute to implementation of the plans.
• Monitoring implementation of plans.
</v>
      </c>
      <c r="D11" s="13" t="str">
        <f>'3. ALL COMPETENCES (SOURCE)'!D188</f>
        <v xml:space="preserve">• •National conservation policy and legislation.
• Major habitats and ecosystems and their status.
• National/international best practice.
</v>
      </c>
      <c r="E11" s="14">
        <f>'3. ALL COMPETENCES (SOURCE)'!E188</f>
        <v>0</v>
      </c>
      <c r="F11" s="13" t="str">
        <f>'3. ALL COMPETENCES (SOURCE)'!F188</f>
        <v>• Documented and verified contribution to a relevant national strategy, plan or project for species/habitat conservation.
• Demonstrate supporting knowledge.</v>
      </c>
      <c r="G11" s="13" t="str">
        <f>'3. ALL COMPETENCES (SOURCE)'!G188</f>
        <v xml:space="preserve">• Accreditation of prior qualifications and experience. and experience.
• Evidence portfolio.
</v>
      </c>
      <c r="H11" s="14">
        <f>'3. ALL COMPETENCES (SOURCE)'!H188</f>
        <v>0</v>
      </c>
    </row>
    <row r="12" spans="1:8" ht="120" outlineLevel="4" x14ac:dyDescent="0.25">
      <c r="A12" s="20" t="str">
        <f>'3. ALL COMPETENCES (SOURCE)'!A189</f>
        <v>BIO 4.6</v>
      </c>
      <c r="B12" s="86" t="str">
        <f>'3. ALL COMPETENCES (SOURCE)'!B189</f>
        <v>Coordinate development of national plans and activities for resource use in protected areas.</v>
      </c>
      <c r="C12" s="13" t="str">
        <f>'3. ALL COMPETENCES (SOURCE)'!C189</f>
        <v>• Developing policies and plans for resource use in protected areas, including:
- Local collection (e.g. NTFPs).
- Traditional management (e.g. grazing).
- Commercial use (e.g. forestry, fish harvesting).
• Working at the national level to develop use limits and agreements.
• Ensuring that protected areas contribute to implementation of the plans.
• Monitoring implementation of plans.</v>
      </c>
      <c r="D12" s="13" t="str">
        <f>'3. ALL COMPETENCES (SOURCE)'!D189</f>
        <v>• National policy and legislation for conservation and resource use in PAs.
• Demand and uses of resources from PAs.
• Users of resources from PAs.
• National/international best practice.</v>
      </c>
      <c r="E12" s="14">
        <f>'3. ALL COMPETENCES (SOURCE)'!E189</f>
        <v>0</v>
      </c>
      <c r="F12" s="13" t="str">
        <f>'3. ALL COMPETENCES (SOURCE)'!F189</f>
        <v>• Documented and verified contribution to a relevant national strategy, plan or project for resource use in PAs.
• Demonstrate supporting knowledge.</v>
      </c>
      <c r="G12" s="13" t="str">
        <f>'3. ALL COMPETENCES (SOURCE)'!G189</f>
        <v xml:space="preserve">• Accreditation of prior qualifications and experience. and experience.
• Evidence portfolio.
</v>
      </c>
      <c r="H12" s="14">
        <f>'3. ALL COMPETENCES (SOURCE)'!H189</f>
        <v>0</v>
      </c>
    </row>
    <row r="13" spans="1:8" ht="75" outlineLevel="4" x14ac:dyDescent="0.25">
      <c r="A13" s="20" t="str">
        <f>'3. ALL COMPETENCES (SOURCE)'!A190</f>
        <v>BIO 4.7</v>
      </c>
      <c r="B13" s="86" t="str">
        <f>'3. ALL COMPETENCES (SOURCE)'!B190</f>
        <v>Contribute significantly to international initiatives for conservation of species, habitats and ecosystems.</v>
      </c>
      <c r="C13" s="13" t="str">
        <f>'3. ALL COMPETENCES (SOURCE)'!C190</f>
        <v>• Actively participating in relevant international initiatives or groups (e.g. IUCN Species Survival Commission Specialist Groups, global reviews or strategies, etc.).
• Preparing international reports and publications.</v>
      </c>
      <c r="D13" s="13" t="str">
        <f>'3. ALL COMPETENCES (SOURCE)'!D190</f>
        <v>• Purpose and main elements of the relevant international agreements, conventions, initiatives etc.</v>
      </c>
      <c r="E13" s="14">
        <f>'3. ALL COMPETENCES (SOURCE)'!E190</f>
        <v>0</v>
      </c>
      <c r="F13" s="13" t="str">
        <f>'3. ALL COMPETENCES (SOURCE)'!F190</f>
        <v>• Documented and verified high level contribution to international biodiversity conservation agenda.
• Demonstrate supporting knowledge.</v>
      </c>
      <c r="G13" s="13" t="str">
        <f>'3. ALL COMPETENCES (SOURCE)'!G190</f>
        <v xml:space="preserve">• Accreditation of prior qualifications and experience. and experience.
• Evidence portfolio.
</v>
      </c>
      <c r="H13" s="14">
        <f>'3. ALL COMPETENCES (SOURCE)'!H190</f>
        <v>0</v>
      </c>
    </row>
    <row r="14" spans="1:8" ht="56.25" customHeight="1" outlineLevel="4" x14ac:dyDescent="0.25">
      <c r="A14" s="79" t="str">
        <f>'3. ALL COMPETENCES (SOURCE)'!A191</f>
        <v>LEVEL CODE</v>
      </c>
      <c r="B14" s="79" t="str">
        <f>'3. ALL COMPETENCES (SOURCE)'!B191</f>
        <v>LEVEL TITLE</v>
      </c>
      <c r="C14" s="132" t="str">
        <f>'3. ALL COMPETENCES (SOURCE)'!C191</f>
        <v>OVERALL COMPETENCE FOR THE LEVEL</v>
      </c>
      <c r="D14" s="132" t="str">
        <f>'3. ALL COMPETENCES (SOURCE)'!D191</f>
        <v>GENERAL SUPPORTING KNOWLEDGE AND UNDERSTANDING FOR THE LEVEL</v>
      </c>
      <c r="E14" s="80" t="str">
        <f>'3. ALL COMPETENCES (SOURCE)'!E191</f>
        <v>ASSOCIATED COMPETENCES FOR THE LEVEL</v>
      </c>
      <c r="F14" s="454" t="str">
        <f>'3. ALL COMPETENCES (SOURCE)'!F191</f>
        <v xml:space="preserve"> ASSESSMENT/CERTIFICATION EXAMPLES</v>
      </c>
      <c r="G14" s="455">
        <f>'3. ALL COMPETENCES (SOURCE)'!G191</f>
        <v>0</v>
      </c>
      <c r="H14" s="455">
        <f>'3. ALL COMPETENCES (SOURCE)'!H191</f>
        <v>0</v>
      </c>
    </row>
    <row r="15" spans="1:8" ht="68.25" customHeight="1" outlineLevel="3" x14ac:dyDescent="0.25">
      <c r="A15" s="78" t="str">
        <f>'3. ALL COMPETENCES (SOURCE)'!A192</f>
        <v>BIO 3</v>
      </c>
      <c r="B15" s="77" t="str">
        <f>'3. ALL COMPETENCES (SOURCE)'!B192</f>
        <v>BIODIVERSITY CONSERVATION. LEVEL 3</v>
      </c>
      <c r="C15" s="133" t="str">
        <f>'3. ALL COMPETENCES (SOURCE)'!C192</f>
        <v>Direct the development and implementation of programmes that address conservation targets and priorities.</v>
      </c>
      <c r="D15" s="134" t="str">
        <f>'3. ALL COMPETENCES (SOURCE)'!D192</f>
        <v xml:space="preserve">• Legal and organisational requirements for biodiversity conservation.
• Principles of ecology and conservation biology.
</v>
      </c>
      <c r="E15" s="55" t="str">
        <f>'3. ALL COMPETENCES (SOURCE)'!E192</f>
        <v xml:space="preserve"> PPP 3; ORG 3; COM 3; CAC 3; TEC 2; ADR 3</v>
      </c>
      <c r="F15" s="180" t="str">
        <f>'3. ALL COMPETENCES (SOURCE)'!F192</f>
        <v>EXAMPLE PERFORMANCE CRITERIA</v>
      </c>
      <c r="G15" s="180" t="str">
        <f>'3. ALL COMPETENCES (SOURCE)'!G192</f>
        <v>EXAMPLE MEANS OF ASSESSMENT</v>
      </c>
      <c r="H15" s="64" t="str">
        <f>'3. ALL COMPETENCES (SOURCE)'!H192</f>
        <v>RECOMMENDED PRIOR COMPETENCE REQUIREMENTS FOR THE LEVEL</v>
      </c>
    </row>
    <row r="16" spans="1:8" ht="31.5" outlineLevel="4" x14ac:dyDescent="0.25">
      <c r="A16" s="11" t="str">
        <f>'3. ALL COMPETENCES (SOURCE)'!A193</f>
        <v>Code</v>
      </c>
      <c r="B16" s="26" t="str">
        <f>'3. ALL COMPETENCES (SOURCE)'!B193</f>
        <v>Competence Statement.
The individual should be able to:</v>
      </c>
      <c r="C16" s="135" t="str">
        <f>'3. ALL COMPETENCES (SOURCE)'!C193</f>
        <v>Details, scope and variations. 
A brief explanation of the competence.</v>
      </c>
      <c r="D16" s="136" t="str">
        <f>'3. ALL COMPETENCES (SOURCE)'!D193</f>
        <v>Main specific knowledge requirements for the competence.</v>
      </c>
      <c r="E16" s="18" t="str">
        <f>'3. ALL COMPETENCES (SOURCE)'!E193</f>
        <v xml:space="preserve"> </v>
      </c>
      <c r="F16" s="181" t="str">
        <f>'3. ALL COMPETENCES (SOURCE)'!F193</f>
        <v>Example performance criteria for certification</v>
      </c>
      <c r="G16" s="182" t="str">
        <f>'3. ALL COMPETENCES (SOURCE)'!G193</f>
        <v>Example means of assessment</v>
      </c>
      <c r="H16" s="36" t="str">
        <f>'3. ALL COMPETENCES (SOURCE)'!H193</f>
        <v>UNI ; BIO 2; CAC 2</v>
      </c>
    </row>
    <row r="17" spans="1:8" ht="135" outlineLevel="4" x14ac:dyDescent="0.25">
      <c r="A17" s="20" t="str">
        <f>'3. ALL COMPETENCES (SOURCE)'!A194</f>
        <v>BIO 3.1</v>
      </c>
      <c r="B17" s="86" t="str">
        <f>'3. ALL COMPETENCES (SOURCE)'!B194</f>
        <v>Direct biodiversity survey, research and monitoring programmes.</v>
      </c>
      <c r="C17" s="13" t="str">
        <f>'3. ALL COMPETENCES (SOURCE)'!C194</f>
        <v>• Leading the development and implementation of programme of management oriented survey, research and monitoring for the PA. The programme should:
 - Focus on prioritised biodiversity assets.
  - Be management oriented . 
  - Make use of accepted best practice and appropriate techniques.</v>
      </c>
      <c r="D17" s="13" t="str">
        <f>'3. ALL COMPETENCES (SOURCE)'!D194</f>
        <v>• Good knowledge of the biodiversity of the area, its conservation status and legal protection.
• Principles and practices of biodiversity research and monitoring.
• Details of the PA management plan.
• Sources of expert assistance.</v>
      </c>
      <c r="E17" s="15">
        <f>'3. ALL COMPETENCES (SOURCE)'!E194</f>
        <v>0</v>
      </c>
      <c r="F17" s="13" t="str">
        <f>'3. ALL COMPETENCES (SOURCE)'!F194</f>
        <v>• Submit the relevant descriptive sections of a PA management plan. 
• Submit a detailed programme of survey, research and monitoring.
• Compile a detailed report on implementation of the programme of survey, research and monitoring.
• Demonstrate supporting knowledge.</v>
      </c>
      <c r="G17" s="13" t="str">
        <f>'3. ALL COMPETENCES (SOURCE)'!G194</f>
        <v xml:space="preserve">• Accreditation of prior qualifications and experience. and experience.
• Evidence portfolio.
</v>
      </c>
      <c r="H17" s="14">
        <f>'3. ALL COMPETENCES (SOURCE)'!H194</f>
        <v>0</v>
      </c>
    </row>
    <row r="18" spans="1:8" ht="165" outlineLevel="4" x14ac:dyDescent="0.25">
      <c r="A18" s="20" t="str">
        <f>'3. ALL COMPETENCES (SOURCE)'!A195</f>
        <v>BIO 3.2</v>
      </c>
      <c r="B18" s="86" t="str">
        <f>'3. ALL COMPETENCES (SOURCE)'!B195</f>
        <v>Direct measures for protection/recovery of fauna species of conservation importance.</v>
      </c>
      <c r="C18" s="13" t="str">
        <f>'3. ALL COMPETENCES (SOURCE)'!C195</f>
        <v>• Identifying species of conservation importance in the protected area.
• Leading the development and implementation of appropriate measures for in situ conservation of species of conservation importance.
• Monitoring and reporting on the results of management measures and status of focal species.
• Programmes and objectives may vary greatly according to local conditions and needs, but must be clearly justified and make use of accepted best practice.
• Incorporating the measures into the overall management strategy/plan for the protected area.</v>
      </c>
      <c r="D18" s="13" t="str">
        <f>'3. ALL COMPETENCES (SOURCE)'!D195</f>
        <v xml:space="preserve">• Ecology and conservation requirements of key species and the threats they face.
• Range of options and best practices for conservation measures (e.g. physical protection, population management, habitat enhancement, removal of threats).
• Details of national or international species action plans. </v>
      </c>
      <c r="E18" s="15">
        <f>'3. ALL COMPETENCES (SOURCE)'!E195</f>
        <v>0</v>
      </c>
      <c r="F18" s="13" t="str">
        <f>'3. ALL COMPETENCES (SOURCE)'!F195</f>
        <v>• Submit the biodiversity-related strategic and operational sections of a PA management plan.
• Submit detailed proposals for a comprehensive species conservation programme.
• Compile a detailed annual report on implementation of the programme.
• Demonstrate supporting knowledge.</v>
      </c>
      <c r="G18" s="13" t="str">
        <f>'3. ALL COMPETENCES (SOURCE)'!G195</f>
        <v xml:space="preserve">• Accreditation of prior qualifications and experience. and experience.
• Evidence portfolio.
</v>
      </c>
      <c r="H18" s="14">
        <f>'3. ALL COMPETENCES (SOURCE)'!H195</f>
        <v>0</v>
      </c>
    </row>
    <row r="19" spans="1:8" ht="165" outlineLevel="4" x14ac:dyDescent="0.25">
      <c r="A19" s="20" t="str">
        <f>'3. ALL COMPETENCES (SOURCE)'!A196</f>
        <v>BIO 3.3</v>
      </c>
      <c r="B19" s="86" t="str">
        <f>'3. ALL COMPETENCES (SOURCE)'!B196</f>
        <v>Direct measures for conservation of habitats and ecosystems of conservation importance.</v>
      </c>
      <c r="C19" s="13" t="str">
        <f>'3. ALL COMPETENCES (SOURCE)'!C196</f>
        <v>• Identifying ecosystems, habitats and landscapes of conservation importance in the protected area.
• Leading the development and implementation of measures for conservation of important habitats and ecosystems.
• Monitoring and reporting on the results of management measures and status of focal habitats and ecosystems.
• Programmes and objectives may vary greatly according to local conditions and needs, but must be clearly justified and make use of accepted best practice.
• Incorporating the measures into the overall management strategy/plan for the protected area.</v>
      </c>
      <c r="D19" s="13" t="str">
        <f>'3. ALL COMPETENCES (SOURCE)'!D196</f>
        <v xml:space="preserve">• Detailed knowledge of the ecology and conservation requirements of key ecosystems.
• Range of options and best practices for conservation measures (e.g. physical protection, recovery and rehabilitation, restoration, creation, removal of threats).
• Details of national or international species ecosystem action plans. </v>
      </c>
      <c r="E19" s="15">
        <f>'3. ALL COMPETENCES (SOURCE)'!E196</f>
        <v>0</v>
      </c>
      <c r="F19" s="13" t="str">
        <f>'3. ALL COMPETENCES (SOURCE)'!F196</f>
        <v>• Submit the relevant strategic and operational sections of a PA management plan.
• Submit detailed proposals for a comprehensive conservation programme.
• Compile a detailed annual report on implementation of the programme.
• Demonstrate supporting knowledge.</v>
      </c>
      <c r="G19" s="13" t="str">
        <f>'3. ALL COMPETENCES (SOURCE)'!G196</f>
        <v xml:space="preserve">• Accreditation of prior qualifications and experience. and experience.
• Evidence portfolio.
</v>
      </c>
      <c r="H19" s="14">
        <f>'3. ALL COMPETENCES (SOURCE)'!H196</f>
        <v>0</v>
      </c>
    </row>
    <row r="20" spans="1:8" ht="165" outlineLevel="4" x14ac:dyDescent="0.25">
      <c r="A20" s="20" t="str">
        <f>'3. ALL COMPETENCES (SOURCE)'!A197</f>
        <v>BIO 3.4</v>
      </c>
      <c r="B20" s="86" t="str">
        <f>'3. ALL COMPETENCES (SOURCE)'!B197</f>
        <v>Direct measures for addressing threats from alien invasive species (AIS).</v>
      </c>
      <c r="C20" s="13" t="str">
        <f>'3. ALL COMPETENCES (SOURCE)'!C197</f>
        <v>• Identifying the threats (current and potential) posed by AIS to the PA.
• Leading the development and implementation of measures for addressing the threats and impacts arising from alien invasive species to the protected area.
• Identifying the main measures required to prevent/reduce impact.
• Monitoring and reporting on the results of management measures.
• Measures used may vary according to local conditions and need, but must be clearly justified and make use of accepted best practice.
• Incorporating the measures into the overall management strategy/plan for the protected area.</v>
      </c>
      <c r="D20" s="13" t="str">
        <f>'3. ALL COMPETENCES (SOURCE)'!D197</f>
        <v xml:space="preserve">• Main threats (actual and potential) posed by AIS.
• Range of options and best practices for addressing threats from AIS.
• Details of national or international species action plans. </v>
      </c>
      <c r="E20" s="15">
        <f>'3. ALL COMPETENCES (SOURCE)'!E197</f>
        <v>0</v>
      </c>
      <c r="F20" s="13" t="str">
        <f>'3. ALL COMPETENCES (SOURCE)'!F197</f>
        <v>• Submit the relevant strategic and operational sections of a PA management plan.
• Submit detailed proposals for a programme to address threats from AIS. 
• Compile a detailed annual report on implementation of the programme.
• Demonstrate supporting knowledge.</v>
      </c>
      <c r="G20" s="13" t="str">
        <f>'3. ALL COMPETENCES (SOURCE)'!G197</f>
        <v xml:space="preserve">• Accreditation of prior qualifications and experience. and experience.
• Evidence portfolio.
</v>
      </c>
      <c r="H20" s="14">
        <f>'3. ALL COMPETENCES (SOURCE)'!H197</f>
        <v>0</v>
      </c>
    </row>
    <row r="21" spans="1:8" ht="165" outlineLevel="4" x14ac:dyDescent="0.25">
      <c r="A21" s="20" t="str">
        <f>'3. ALL COMPETENCES (SOURCE)'!A198</f>
        <v>BIO 3.5</v>
      </c>
      <c r="B21" s="86" t="str">
        <f>'3. ALL COMPETENCES (SOURCE)'!B198</f>
        <v>Direct programmes for sustainable harvesting of natural resources (in collaboration with user groups).</v>
      </c>
      <c r="C21" s="13" t="str">
        <f>'3. ALL COMPETENCES (SOURCE)'!C198</f>
        <v>• Identifying resources suitable for sustainable use.
• Leading the development and implementation of programmes for sustainable use, in collaboration with harvesters/users. 
• Agreeing parameters for use and developing regulations (e.g. harvesting techniques and periods, quotas, means of monitoring and assessing impact).
• Specifying different approaches for subsistence, local and commercial harvesting.
• Monitoring and reporting on the results and impacts of harvesting.
• Incorporating the measures into the overall management strategy/plan for the protected area.</v>
      </c>
      <c r="D21" s="13" t="str">
        <f>'3. ALL COMPETENCES (SOURCE)'!D198</f>
        <v>• Range of products, uses and harvesting techniques (e.g. timber, fuel wood, non-timber products, fish, game etc.).
• Details of groups involved in harvesting.
• Principles of sustainable harvesting.
• Laws and regulations affecting resource harvesting.</v>
      </c>
      <c r="E21" s="15">
        <f>'3. ALL COMPETENCES (SOURCE)'!E198</f>
        <v>0</v>
      </c>
      <c r="F21" s="13" t="str">
        <f>'3. ALL COMPETENCES (SOURCE)'!F198</f>
        <v>• Submit the sustainable use related sections of a PA management plan
• Submit detailed proposals for a comprehensive sustainable use programme
• Compile a detailed annual report on implementation of the programme.
• Demonstrate supporting knowledge.</v>
      </c>
      <c r="G21" s="13" t="str">
        <f>'3. ALL COMPETENCES (SOURCE)'!G198</f>
        <v xml:space="preserve">• Accreditation of prior qualifications and experience. and experience.
• Evidence portfolio.
</v>
      </c>
      <c r="H21" s="14">
        <f>'3. ALL COMPETENCES (SOURCE)'!H198</f>
        <v>0</v>
      </c>
    </row>
    <row r="22" spans="1:8" ht="120" outlineLevel="4" x14ac:dyDescent="0.25">
      <c r="A22" s="20" t="str">
        <f>'3. ALL COMPETENCES (SOURCE)'!A199</f>
        <v>BIO 3.6</v>
      </c>
      <c r="B22" s="86" t="str">
        <f>'3. ALL COMPETENCES (SOURCE)'!B199</f>
        <v>Direct programmes for resolving human-wildlife conflict.</v>
      </c>
      <c r="C22" s="13" t="str">
        <f>'3. ALL COMPETENCES (SOURCE)'!C199</f>
        <v xml:space="preserve">• Working with those affected to develop practical and sustainable solutions to problems such as crop raiding, livestock predation, animal pests, dangerous animals.
• Monitoring and reporting on the results and impacts of management measures.
• Incorporating the measures into the overall management strategy/plan for the protected area.
</v>
      </c>
      <c r="D22" s="13" t="str">
        <f>'3. ALL COMPETENCES (SOURCE)'!D199</f>
        <v>• Relevant legislation.
• Main conflicts and issues affecting PAs.
• Ecology of problem species.
• Range of solutions to conflicts and their applicability (e.g. culling, trapping, physical barriers, deterrence measures, changes in land use practice and human behaviour, compensation schemes).
• Wildlife monitoring techniques.</v>
      </c>
      <c r="E22" s="15">
        <f>'3. ALL COMPETENCES (SOURCE)'!E199</f>
        <v>0</v>
      </c>
      <c r="F22" s="13" t="str">
        <f>'3. ALL COMPETENCES (SOURCE)'!F199</f>
        <v>• Submit a plan and programme of work for addressing a significant conflict situation.
• Compile a detailed annual report on implementation of the programme.
• Demonstrate supporting knowledge.</v>
      </c>
      <c r="G22" s="13" t="str">
        <f>'3. ALL COMPETENCES (SOURCE)'!G199</f>
        <v xml:space="preserve">• Accreditation of prior qualifications and experience. and experience.
• Evidence portfolio.
</v>
      </c>
      <c r="H22" s="14">
        <f>'3. ALL COMPETENCES (SOURCE)'!H199</f>
        <v>0</v>
      </c>
    </row>
    <row r="23" spans="1:8" ht="105" outlineLevel="4" x14ac:dyDescent="0.25">
      <c r="A23" s="20" t="str">
        <f>'3. ALL COMPETENCES (SOURCE)'!A200</f>
        <v>BIO 3.7</v>
      </c>
      <c r="B23" s="86" t="str">
        <f>'3. ALL COMPETENCES (SOURCE)'!B200</f>
        <v>Contribute to national conservation status evaluations.</v>
      </c>
      <c r="C23" s="13" t="str">
        <f>'3. ALL COMPETENCES (SOURCE)'!C200</f>
        <v>• Taking a significant and active role in the development and updating of national, regional or global red lists, species status assessments, ecosystem assessments  (or equivalent).</v>
      </c>
      <c r="D23" s="13" t="str">
        <f>'3. ALL COMPETENCES (SOURCE)'!D200</f>
        <v>• Relevant specialist knowledge of species/ taxonomic group(s), ecosystems etc.
• National and international criteria for red listing (according to the IUCN Species Survival Commission).</v>
      </c>
      <c r="E23" s="15">
        <f>'3. ALL COMPETENCES (SOURCE)'!E200</f>
        <v>0</v>
      </c>
      <c r="F23" s="13" t="str">
        <f>'3. ALL COMPETENCES (SOURCE)'!F200</f>
        <v>• Submit a section of a red book.
• Conduct an IUCN species status assessment for Red Listing.
• Submit a detailed species status assessment report.
• Demonstrate supporting knowledge.</v>
      </c>
      <c r="G23" s="13" t="str">
        <f>'3. ALL COMPETENCES (SOURCE)'!G200</f>
        <v xml:space="preserve">• Accreditation of prior qualifications and experience. and experience.
• Evidence portfolio
</v>
      </c>
      <c r="H23" s="14">
        <f>'3. ALL COMPETENCES (SOURCE)'!H200</f>
        <v>0</v>
      </c>
    </row>
    <row r="24" spans="1:8" ht="120" outlineLevel="4" x14ac:dyDescent="0.25">
      <c r="A24" s="20" t="str">
        <f>'3. ALL COMPETENCES (SOURCE)'!A201</f>
        <v>BIO 3.8</v>
      </c>
      <c r="B24" s="86" t="str">
        <f>'3. ALL COMPETENCES (SOURCE)'!B201</f>
        <v xml:space="preserve">Direct the management of specimens and collections. </v>
      </c>
      <c r="C24" s="13" t="str">
        <f>'3. ALL COMPETENCES (SOURCE)'!C201</f>
        <v xml:space="preserve">• Developing/applying procedures and protocols to ensure that collection of biological material is conducted legally and ethically and respects the rights of legal and traditional custodians.
• Ensuring that specimens and collections are correctly curated.
• Ensuring that collection, storage and movement of specimens complies with national law and international agreements.
</v>
      </c>
      <c r="D24" s="13" t="str">
        <f>'3. ALL COMPETENCES (SOURCE)'!D201</f>
        <v>• International regulations regarding endangered species (e.g. CITES).
• National protection status of species.
• Principles of ethical and responsible research and specimen collection.
• Issues and legislation related to biopiracy, access and benefit sharing.</v>
      </c>
      <c r="E24" s="15">
        <f>'3. ALL COMPETENCES (SOURCE)'!E201</f>
        <v>0</v>
      </c>
      <c r="F24" s="13" t="str">
        <f>'3. ALL COMPETENCES (SOURCE)'!F201</f>
        <v>• Submit and disseminate a collection policy and protocols for a PA, in collaboration with scientists and local custodians.
• Demonstrate supporting knowledge.</v>
      </c>
      <c r="G24" s="13" t="str">
        <f>'3. ALL COMPETENCES (SOURCE)'!G201</f>
        <v xml:space="preserve">• Accreditation of prior qualifications and experience. and experience.
• Evidence portfolio
</v>
      </c>
      <c r="H24" s="14">
        <f>'3. ALL COMPETENCES (SOURCE)'!H201</f>
        <v>0</v>
      </c>
    </row>
    <row r="25" spans="1:8" ht="120" outlineLevel="4" x14ac:dyDescent="0.25">
      <c r="A25" s="20" t="str">
        <f>'3. ALL COMPETENCES (SOURCE)'!A202</f>
        <v>BIO 3.9</v>
      </c>
      <c r="B25" s="86" t="str">
        <f>'3. ALL COMPETENCES (SOURCE)'!B202</f>
        <v>Direct ex-situ animal conservation programmes.</v>
      </c>
      <c r="C25" s="13" t="str">
        <f>'3. ALL COMPETENCES (SOURCE)'!C202</f>
        <v>• Leading the development and implementation of programmes for ex situ conservation of species making use of recognised best practice and guidance.
• Including capture, transportation, welfare, husbandry, planned breeding programmes and veterinary care.
• Facilities may include rescue centres, breeding centres, conservation zoos associated with PAs.</v>
      </c>
      <c r="D25" s="13" t="str">
        <f>'3. ALL COMPETENCES (SOURCE)'!D202</f>
        <v>• Principles, practices and legal and ethical requirements for animal control, capture and husbandry in captivity.
• Principles and practices of conservation breeding.</v>
      </c>
      <c r="E25" s="15">
        <f>'3. ALL COMPETENCES (SOURCE)'!E202</f>
        <v>0</v>
      </c>
      <c r="F25" s="13" t="str">
        <f>'3. ALL COMPETENCES (SOURCE)'!F202</f>
        <v>• Submit a management diary documenting one year of management of an in situ facility.
• Compile a detailed annual report on management of an in situ facility.
• Demonstrate supporting knowledge.</v>
      </c>
      <c r="G25" s="13" t="str">
        <f>'3. ALL COMPETENCES (SOURCE)'!G202</f>
        <v xml:space="preserve">• Accreditation of prior qualifications and experience. and experience.
• Evidence portfolio
</v>
      </c>
      <c r="H25" s="14">
        <f>'3. ALL COMPETENCES (SOURCE)'!H202</f>
        <v>0</v>
      </c>
    </row>
    <row r="26" spans="1:8" ht="105" outlineLevel="4" x14ac:dyDescent="0.25">
      <c r="A26" s="20" t="str">
        <f>'3. ALL COMPETENCES (SOURCE)'!A203</f>
        <v>BIO 3.10</v>
      </c>
      <c r="B26" s="86" t="str">
        <f>'3. ALL COMPETENCES (SOURCE)'!B203</f>
        <v>Direct animal reintroduction projects.</v>
      </c>
      <c r="C26" s="13" t="str">
        <f>'3. ALL COMPETENCES (SOURCE)'!C203</f>
        <v xml:space="preserve">• Leading the planning and implementation of projects for animal reintroduction and/or population reinforcement.
• Ensuring that projects conform to international best practice guidance from the IUCN Reintroduction Specialist Group.
• Monitoring the success and effects of the programme.
</v>
      </c>
      <c r="D26" s="13" t="str">
        <f>'3. ALL COMPETENCES (SOURCE)'!D203</f>
        <v xml:space="preserve">• Principles and practice of species reintroductions (based on recommendations of the IUCN Reintroduction Specialist Group).
• Ecology of the focal species.
</v>
      </c>
      <c r="E26" s="15">
        <f>'3. ALL COMPETENCES (SOURCE)'!E203</f>
        <v>0</v>
      </c>
      <c r="F26" s="13" t="str">
        <f>'3. ALL COMPETENCES (SOURCE)'!F203</f>
        <v>• Submit evidence of a well planned and successful animal reintroduction programme.
• Compile a detailed annual report on management of the facility
• Demonstrate supporting knowledge.</v>
      </c>
      <c r="G26" s="13" t="str">
        <f>'3. ALL COMPETENCES (SOURCE)'!G203</f>
        <v>• Accreditation of prior qualifications and experience. and experience.
• Evidence portfolio.
• Inspection of the facility and associated documentation.</v>
      </c>
      <c r="H26" s="14">
        <f>'3. ALL COMPETENCES (SOURCE)'!H203</f>
        <v>0</v>
      </c>
    </row>
    <row r="27" spans="1:8" ht="90" outlineLevel="4" x14ac:dyDescent="0.25">
      <c r="A27" s="20" t="str">
        <f>'3. ALL COMPETENCES (SOURCE)'!A204</f>
        <v>BIO 3.11</v>
      </c>
      <c r="B27" s="86" t="str">
        <f>'3. ALL COMPETENCES (SOURCE)'!B204</f>
        <v>Direct ex-situ plant conservation projects.</v>
      </c>
      <c r="C27" s="13" t="str">
        <f>'3. ALL COMPETENCES (SOURCE)'!C204</f>
        <v>• Leading the development and implementation of programmes for ex situ plant conservation, making use of recognised best practice and guidance.
• Including collection and storage of plant materials, cultivation and propagation, 
• Facilities may include gene banks, collections, arboretums, cultivation and breeding plots.</v>
      </c>
      <c r="D27" s="13" t="str">
        <f>'3. ALL COMPETENCES (SOURCE)'!D204</f>
        <v>• Principles and practice of horticulture and plant care.</v>
      </c>
      <c r="E27" s="15">
        <f>'3. ALL COMPETENCES (SOURCE)'!E204</f>
        <v>0</v>
      </c>
      <c r="F27" s="13" t="str">
        <f>'3. ALL COMPETENCES (SOURCE)'!F204</f>
        <v>• Submit evidence of a successfully planned and executed ex situ plan conservation project/facility.
• Demonstrate supporting knowledge.</v>
      </c>
      <c r="G27" s="13" t="str">
        <f>'3. ALL COMPETENCES (SOURCE)'!G204</f>
        <v>• Accreditation of prior qualifications and experience. and experience.
• Evidence portfolio.</v>
      </c>
      <c r="H27" s="14">
        <f>'3. ALL COMPETENCES (SOURCE)'!H204</f>
        <v>0</v>
      </c>
    </row>
    <row r="28" spans="1:8" ht="120" outlineLevel="4" x14ac:dyDescent="0.25">
      <c r="A28" s="20" t="str">
        <f>'3. ALL COMPETENCES (SOURCE)'!A205</f>
        <v>BIO 3.12</v>
      </c>
      <c r="B28" s="86" t="str">
        <f>'3. ALL COMPETENCES (SOURCE)'!B205</f>
        <v>Direct ecosystem and habitat restoration projects</v>
      </c>
      <c r="C28" s="13" t="str">
        <f>'3. ALL COMPETENCES (SOURCE)'!C205</f>
        <v>• Leading the development and implementation of programmes for major habitat and ecosystem restoration, rehabilitation or creation.
• Including (as required) physical landscaping, soil stabilisation, establishment and care of vegetation, reintroduction of plant species, hydrological engineering etc.</v>
      </c>
      <c r="D28" s="13" t="str">
        <f>'3. ALL COMPETENCES (SOURCE)'!D205</f>
        <v>• Principles and practice of landscape engineering.
• Principles and practice of horticulture, plant establishment and care.
• Principles and practice of hydrological engineering. 
• Principles and practice of species reintroductions (based on recommendations of the IUCN Reintroduction Specialist Group).</v>
      </c>
      <c r="E28" s="15">
        <f>'3. ALL COMPETENCES (SOURCE)'!E205</f>
        <v>0</v>
      </c>
      <c r="F28" s="13" t="str">
        <f>'3. ALL COMPETENCES (SOURCE)'!F205</f>
        <v>• Submit evidence of planning and direction of a major project for habitat/ecosystem creation, restoration or rehabilitation.
• Compile a detailed annual report on management of the facility.
• Demonstrate supporting knowledge.</v>
      </c>
      <c r="G28" s="13" t="str">
        <f>'3. ALL COMPETENCES (SOURCE)'!G205</f>
        <v xml:space="preserve">• Accreditation of prior qualifications and experience. and experience.
• Evidence portfolio
</v>
      </c>
      <c r="H28" s="14">
        <f>'3. ALL COMPETENCES (SOURCE)'!H205</f>
        <v>0</v>
      </c>
    </row>
    <row r="29" spans="1:8" ht="56.25" customHeight="1" outlineLevel="4" x14ac:dyDescent="0.25">
      <c r="A29" s="79" t="str">
        <f>'3. ALL COMPETENCES (SOURCE)'!A206</f>
        <v>LEVEL CODE</v>
      </c>
      <c r="B29" s="79" t="str">
        <f>'3. ALL COMPETENCES (SOURCE)'!B206</f>
        <v>LEVEL TITLE</v>
      </c>
      <c r="C29" s="132" t="str">
        <f>'3. ALL COMPETENCES (SOURCE)'!C206</f>
        <v>OVERALL COMPETENCE FOR THE LEVEL</v>
      </c>
      <c r="D29" s="132" t="str">
        <f>'3. ALL COMPETENCES (SOURCE)'!D206</f>
        <v>GENERAL SUPPORTING KNOWLEDGE AND UNDERSTANDING FOR THE LEVEL</v>
      </c>
      <c r="E29" s="80" t="str">
        <f>'3. ALL COMPETENCES (SOURCE)'!E206</f>
        <v>ASSOCIATED COMPETENCES FOR THE LEVEL</v>
      </c>
      <c r="F29" s="454" t="str">
        <f>'3. ALL COMPETENCES (SOURCE)'!F206</f>
        <v xml:space="preserve"> ASSESSMENT/CERTIFICATION EXAMPLES</v>
      </c>
      <c r="G29" s="455">
        <f>'3. ALL COMPETENCES (SOURCE)'!G206</f>
        <v>0</v>
      </c>
      <c r="H29" s="455">
        <f>'3. ALL COMPETENCES (SOURCE)'!H206</f>
        <v>0</v>
      </c>
    </row>
    <row r="30" spans="1:8" ht="63" outlineLevel="3" x14ac:dyDescent="0.25">
      <c r="A30" s="78" t="str">
        <f>'3. ALL COMPETENCES (SOURCE)'!A207</f>
        <v>BIO 2</v>
      </c>
      <c r="B30" s="77" t="str">
        <f>'3. ALL COMPETENCES (SOURCE)'!B207</f>
        <v>BIODIVERSITY CONSERVATION. LEVEL 2</v>
      </c>
      <c r="C30" s="133" t="str">
        <f>'3. ALL COMPETENCES (SOURCE)'!C207</f>
        <v>Plan, manage and monitor measures for achieving conservation targets.</v>
      </c>
      <c r="D30" s="134" t="str">
        <f>'3. ALL COMPETENCES (SOURCE)'!D207</f>
        <v xml:space="preserve">• Organisational policies and procedures for conservation management.
• Principles of ecology and conservation biology.
</v>
      </c>
      <c r="E30" s="55" t="str">
        <f>'3. ALL COMPETENCES (SOURCE)'!E207</f>
        <v>COM 2; FLD 2; CAC 2; TEC 2; ADR 2</v>
      </c>
      <c r="F30" s="180" t="str">
        <f>'3. ALL COMPETENCES (SOURCE)'!F207</f>
        <v>EXAMPLE PERFORMANCE CRITERIA</v>
      </c>
      <c r="G30" s="180" t="str">
        <f>'3. ALL COMPETENCES (SOURCE)'!G207</f>
        <v>EXAMPLE MEANS OF ASSESSMENT</v>
      </c>
      <c r="H30" s="64" t="str">
        <f>'3. ALL COMPETENCES (SOURCE)'!H207</f>
        <v>RECOMMENDED PRIOR COMPETENCE REQUIREMENTS FOR THE LEVEL</v>
      </c>
    </row>
    <row r="31" spans="1:8" ht="43.5" customHeight="1" outlineLevel="5" x14ac:dyDescent="0.25">
      <c r="A31" s="11" t="str">
        <f>'3. ALL COMPETENCES (SOURCE)'!A208</f>
        <v>Code</v>
      </c>
      <c r="B31" s="26" t="str">
        <f>'3. ALL COMPETENCES (SOURCE)'!B208</f>
        <v>Competence Statement.
The individual should be able to:</v>
      </c>
      <c r="C31" s="135" t="str">
        <f>'3. ALL COMPETENCES (SOURCE)'!C208</f>
        <v>Details, scope and variations. 
A brief explanation of the competence.</v>
      </c>
      <c r="D31" s="136" t="str">
        <f>'3. ALL COMPETENCES (SOURCE)'!D208</f>
        <v>Main specific knowledge requirements for the competence.</v>
      </c>
      <c r="E31" s="12" t="str">
        <f>'3. ALL COMPETENCES (SOURCE)'!E208</f>
        <v xml:space="preserve"> </v>
      </c>
      <c r="F31" s="181" t="str">
        <f>'3. ALL COMPETENCES (SOURCE)'!F208</f>
        <v>Example performance criteria for certification</v>
      </c>
      <c r="G31" s="181" t="str">
        <f>'3. ALL COMPETENCES (SOURCE)'!G208</f>
        <v>Example means of assessment</v>
      </c>
      <c r="H31" s="36" t="str">
        <f>'3. ALL COMPETENCES (SOURCE)'!H208</f>
        <v>UNI; BIO 1; CAC 1</v>
      </c>
    </row>
    <row r="32" spans="1:8" ht="120" outlineLevel="5" x14ac:dyDescent="0.25">
      <c r="A32" s="20" t="str">
        <f>'3. ALL COMPETENCES (SOURCE)'!A209</f>
        <v>BIO 2.1</v>
      </c>
      <c r="B32" s="86" t="str">
        <f>'3. ALL COMPETENCES (SOURCE)'!B209</f>
        <v>Demonstrate a detailed knowledge and understanding of species, habitats and ecosystems of a protected area.</v>
      </c>
      <c r="C32" s="137" t="str">
        <f>'3. ALL COMPETENCES (SOURCE)'!C209</f>
        <v xml:space="preserve">• Recognising and describing the main ecosystems of the protected area.
• Knowing and identifying the main species of conservation importance of the protected area; knowing their status, their habitat requirements and the conditions they require for survival. 
• Knowing the threats faced by species of conservation importance and the impacts of those threats.
</v>
      </c>
      <c r="D32" s="13" t="str">
        <f>'3. ALL COMPETENCES (SOURCE)'!D209</f>
        <v>• Significant species and ecosystems of the PA.
• Available identification aids and sources of information and knowledge.
• Use of field guides, keys or specimens to identify species.
• Fieldwork skills (see FLD).</v>
      </c>
      <c r="E32" s="15">
        <f>'3. ALL COMPETENCES (SOURCE)'!E209</f>
        <v>0</v>
      </c>
      <c r="F32" s="13" t="str">
        <f>'3. ALL COMPETENCES (SOURCE)'!F209</f>
        <v xml:space="preserve">• Recognise and describe the conservation status and value of 30 species (animals and/or plants).
• Identify and describe at least 5 relevant ecosystems.
• Demonstrate supporting knowledge.
</v>
      </c>
      <c r="G32" s="13" t="str">
        <f>'3. ALL COMPETENCES (SOURCE)'!G209</f>
        <v>• Practical identification tests in the field or classroom.
• Test of knowledge.</v>
      </c>
      <c r="H32" s="14">
        <f>'3. ALL COMPETENCES (SOURCE)'!H209</f>
        <v>0</v>
      </c>
    </row>
    <row r="33" spans="1:8" ht="120" outlineLevel="5" x14ac:dyDescent="0.25">
      <c r="A33" s="20" t="str">
        <f>'3. ALL COMPETENCES (SOURCE)'!A210</f>
        <v>BIO 2.2</v>
      </c>
      <c r="B33" s="86" t="str">
        <f>'3. ALL COMPETENCES (SOURCE)'!B210</f>
        <v>Plan, lead and report on biodiversity research, survey and monitoring activities.</v>
      </c>
      <c r="C33" s="137" t="str">
        <f>'3. ALL COMPETENCES (SOURCE)'!C210</f>
        <v>• Organising and conducting field surveys and monitoring assessments of species, habitats, and ecosystems.
• Identifying survey/monitoring purpose, targets and methods.
• Identifying and mobilising personnel, equipment, and logistics.
• Conducting survey/monitoring activities using suitable methods..
• Collection of specimens in line with laws and best practice guidance.
• Collating, analysing and presenting results.
• Making practical recommendations for improving management practice.</v>
      </c>
      <c r="D33" s="13" t="str">
        <f>'3. ALL COMPETENCES (SOURCE)'!D210</f>
        <v>• Principles and theory of surveying.
• A wide range of relevant survey techniques and their uses.
• Identification of monitoring indicators.
• Analytical and statistical techniques.
• Research, analysis and reporting skills (see ADR and CAC).
• Fieldwork skills (see FLD).</v>
      </c>
      <c r="E33" s="15">
        <f>'3. ALL COMPETENCES (SOURCE)'!E210</f>
        <v>0</v>
      </c>
      <c r="F33" s="13" t="str">
        <f>'3. ALL COMPETENCES (SOURCE)'!F210</f>
        <v xml:space="preserve">• Submit detailed reports from structured species focused and ecosystem focused surveys.
• Demonstrate supporting knowledge.
</v>
      </c>
      <c r="G33" s="13" t="str">
        <f>'3. ALL COMPETENCES (SOURCE)'!G210</f>
        <v>• Accreditation of prior qualifications and experience.
• Evidence portfolio assessment. 
• Test of knowledge.</v>
      </c>
      <c r="H33" s="14">
        <f>'3. ALL COMPETENCES (SOURCE)'!H210</f>
        <v>0</v>
      </c>
    </row>
    <row r="34" spans="1:8" ht="120" outlineLevel="5" x14ac:dyDescent="0.25">
      <c r="A34" s="20" t="str">
        <f>'3. ALL COMPETENCES (SOURCE)'!A211</f>
        <v>BIO 2.3</v>
      </c>
      <c r="B34" s="86" t="str">
        <f>'3. ALL COMPETENCES (SOURCE)'!B211</f>
        <v>Plan, lead and report on resource use surveys and monitoring programmes.</v>
      </c>
      <c r="C34" s="137" t="str">
        <f>'3. ALL COMPETENCES (SOURCE)'!C211</f>
        <v>• Conducting assessments of use of natural resources in the PA.
• Identifying survey/monitoring purpose, targets and methods.
• Identifying and mobilising personnel, equipment, and logistics.
• Collaborating with resource users to gather information.
• Collating, analysing and presenting results. 
• Making practical recommendations for improving management practice</v>
      </c>
      <c r="D34" s="13" t="str">
        <f>'3. ALL COMPETENCES (SOURCE)'!D211</f>
        <v>• Principles and theory of surveying.
• A wide range of relevant survey techniques and their uses.
• Working with local communities (see COM).
• Analytical and statistical techniques.
• Research, analysis and reporting skills (see ADR and CAC).
• Fieldwork skills (see FLD).</v>
      </c>
      <c r="E34" s="15">
        <f>'3. ALL COMPETENCES (SOURCE)'!E211</f>
        <v>0</v>
      </c>
      <c r="F34" s="13" t="str">
        <f>'3. ALL COMPETENCES (SOURCE)'!F211</f>
        <v xml:space="preserve">• Submit detailed reports from structured, participatory resource use survey.
• Demonstrate supporting knowledge.
</v>
      </c>
      <c r="G34" s="13" t="str">
        <f>'3. ALL COMPETENCES (SOURCE)'!G211</f>
        <v>• Accreditation of prior qualifications and experience.
• Evidence portfolio assessment. 
• Test of knowledge.</v>
      </c>
      <c r="H34" s="14">
        <f>'3. ALL COMPETENCES (SOURCE)'!H211</f>
        <v>0</v>
      </c>
    </row>
    <row r="35" spans="1:8" ht="150" outlineLevel="5" x14ac:dyDescent="0.25">
      <c r="A35" s="20" t="str">
        <f>'3. ALL COMPETENCES (SOURCE)'!A212</f>
        <v>BIO 2.4</v>
      </c>
      <c r="B35" s="86" t="str">
        <f>'3. ALL COMPETENCES (SOURCE)'!B212</f>
        <v>Propose justified measures for conservation of species.</v>
      </c>
      <c r="C35" s="137" t="str">
        <f>'3. ALL COMPETENCES (SOURCE)'!C212</f>
        <v xml:space="preserve">• Using survey, monitoring and research results to prepare evidence-based recommendations for conservation of important species.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v>
      </c>
      <c r="D35" s="13" t="str">
        <f>'3. ALL COMPETENCES (SOURCE)'!D212</f>
        <v>• Detailed knowledge of  target species.
• Management options relevant to the conservation of the focal species.  
• Sources of expert advice.
• Principles of scientific and evidence-based assessment and decision making.
•  Local and traditional knowledge and management practices.</v>
      </c>
      <c r="E35" s="15">
        <f>'3. ALL COMPETENCES (SOURCE)'!E212</f>
        <v>0</v>
      </c>
      <c r="F35" s="13" t="str">
        <f>'3. ALL COMPETENCES (SOURCE)'!F212</f>
        <v xml:space="preserve">• Draft relevant sections on biodiversity conservation in PA management plan
• Recommend detailed, scientifically justified measures to conserve at least two important species of flora and/or fauna.
• Demonstrate supporting knowledge.
</v>
      </c>
      <c r="G35" s="13" t="str">
        <f>'3. ALL COMPETENCES (SOURCE)'!G212</f>
        <v>• Accreditation of prior qualifications and experience.
• Evidence portfolio assessment. 
• Test of knowledge.</v>
      </c>
      <c r="H35" s="14">
        <f>'3. ALL COMPETENCES (SOURCE)'!H212</f>
        <v>0</v>
      </c>
    </row>
    <row r="36" spans="1:8" ht="165" outlineLevel="5" x14ac:dyDescent="0.25">
      <c r="A36" s="20" t="str">
        <f>'3. ALL COMPETENCES (SOURCE)'!A213</f>
        <v>BIO 2.5</v>
      </c>
      <c r="B36" s="86" t="str">
        <f>'3. ALL COMPETENCES (SOURCE)'!B213</f>
        <v>Propose justified measures for conservation of habitats and ecosystems.</v>
      </c>
      <c r="C36" s="137" t="str">
        <f>'3. ALL COMPETENCES (SOURCE)'!C213</f>
        <v xml:space="preserve">• Using survey, monitoring and research results to prepare informed and rational recommendations for conservation, restoration, management and threat reduction of important ecosystems and habitats.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v>
      </c>
      <c r="D36" s="13" t="str">
        <f>'3. ALL COMPETENCES (SOURCE)'!D213</f>
        <v>• Detailed understanding of the target habitats and ecosystems.
• Management options relevant to the conservation of the focal habitat/ecosystem.
• Principles of scientific and evidence-based assessment and decision making.
• Local and traditional knowledge and management practices.</v>
      </c>
      <c r="E36" s="15">
        <f>'3. ALL COMPETENCES (SOURCE)'!E213</f>
        <v>0</v>
      </c>
      <c r="F36" s="13" t="str">
        <f>'3. ALL COMPETENCES (SOURCE)'!F213</f>
        <v xml:space="preserve">• Draft relevant sections on biodiversity conservation in PA management plan
• Recommend detailed, scientifically justified measures to conserve at least two ecosystem types.
• Demonstrate supporting knowledge.
</v>
      </c>
      <c r="G36" s="13" t="str">
        <f>'3. ALL COMPETENCES (SOURCE)'!G213</f>
        <v>• Accreditation of prior qualifications and experience.
• Evidence portfolio assessment. 
• Test of knowledge.</v>
      </c>
      <c r="H36" s="14">
        <f>'3. ALL COMPETENCES (SOURCE)'!H213</f>
        <v>0</v>
      </c>
    </row>
    <row r="37" spans="1:8" ht="165" outlineLevel="5" x14ac:dyDescent="0.25">
      <c r="A37" s="20" t="str">
        <f>'3. ALL COMPETENCES (SOURCE)'!A214</f>
        <v>BIO 2.6</v>
      </c>
      <c r="B37" s="86" t="str">
        <f>'3. ALL COMPETENCES (SOURCE)'!B214</f>
        <v>Propose justified measures for sustainable use of natural resources.</v>
      </c>
      <c r="C37" s="137" t="str">
        <f>'3. ALL COMPETENCES (SOURCE)'!C214</f>
        <v>• Using survey, monitoring and research results, and working with user groups to propose informed and rational recommendations for sustainable use.
• Recommended uses may vary greatly according to local conditions and need, but should be clearly justified and make use of accepted best practice.</v>
      </c>
      <c r="D37" s="13" t="str">
        <f>'3. ALL COMPETENCES (SOURCE)'!D214</f>
        <v xml:space="preserve">• Scientific principles and practical aspects of sustainable use.
• Ecology of focal species.
• Local needs and practices for resource use.
</v>
      </c>
      <c r="E37" s="15">
        <f>'3. ALL COMPETENCES (SOURCE)'!E214</f>
        <v>0</v>
      </c>
      <c r="F37" s="13" t="str">
        <f>'3. ALL COMPETENCES (SOURCE)'!F214</f>
        <v xml:space="preserve">• Draft relevant sections on sustainable use in a PA management plan
• Submit a set of detailed, scientifically justified, practical and participatorily developed recommendations for sustainable use.
• Demonstrate supporting knowledge.
</v>
      </c>
      <c r="G37" s="13" t="str">
        <f>'3. ALL COMPETENCES (SOURCE)'!G214</f>
        <v>• Accreditation of prior qualifications and experience.
• Evidence portfolio assessment. 
• Test of knowledge.</v>
      </c>
      <c r="H37" s="14">
        <f>'3. ALL COMPETENCES (SOURCE)'!H214</f>
        <v>0</v>
      </c>
    </row>
    <row r="38" spans="1:8" ht="120" outlineLevel="5" x14ac:dyDescent="0.25">
      <c r="A38" s="20" t="str">
        <f>'3. ALL COMPETENCES (SOURCE)'!A215</f>
        <v>BIO 2.7</v>
      </c>
      <c r="B38" s="86" t="str">
        <f>'3. ALL COMPETENCES (SOURCE)'!B215</f>
        <v>Plan, lead and report on implementation of biodiversity conservation measures.</v>
      </c>
      <c r="C38" s="137" t="str">
        <f>'3. ALL COMPETENCES (SOURCE)'!C215</f>
        <v>• Conservation measures include any justified measures identified through a PA management plan, species action plan or other planning process to conserve and manage biodiversity assets. 
• Identifying and mobilising personnel, equipment, logistics.
• Ensuring that the plan is followed in the field and that conservation measures are correctly implemented. 
• Monitoring and reporting on the implementation and effectiveness of measures.</v>
      </c>
      <c r="D38" s="13" t="str">
        <f>'3. ALL COMPETENCES (SOURCE)'!D215</f>
        <v xml:space="preserve">• The purpose, theory and practice of the measures to be implemented.
• Required equipment and logistics.
• Training, ledership and instructional techniques (see HRM).
• Fieldwork skills (see FLD).
• Analysis and reporting skills (see ADR and CAC).
</v>
      </c>
      <c r="E38" s="15">
        <f>'3. ALL COMPETENCES (SOURCE)'!E215</f>
        <v>0</v>
      </c>
      <c r="F38" s="13" t="str">
        <f>'3. ALL COMPETENCES (SOURCE)'!F215</f>
        <v xml:space="preserve">• Submit a detailed report on implementation of at least one major measure (or set of measures).
• Demonstrate supporting knowledge.
</v>
      </c>
      <c r="G38" s="13" t="str">
        <f>'3. ALL COMPETENCES (SOURCE)'!G215</f>
        <v>• Accreditation of prior qualifications and experience.
• Evidence portfolio assessment. 
• Test of knowledge.</v>
      </c>
      <c r="H38" s="14">
        <f>'3. ALL COMPETENCES (SOURCE)'!H215</f>
        <v>0</v>
      </c>
    </row>
    <row r="39" spans="1:8" ht="105" outlineLevel="5" x14ac:dyDescent="0.25">
      <c r="A39" s="20" t="str">
        <f>'3. ALL COMPETENCES (SOURCE)'!A216</f>
        <v>BIO 2.8</v>
      </c>
      <c r="B39" s="86" t="str">
        <f>'3. ALL COMPETENCES (SOURCE)'!B216</f>
        <v>Plan, lead and report on animal capture, transport, care and management.</v>
      </c>
      <c r="C39" s="137" t="str">
        <f>'3. ALL COMPETENCES (SOURCE)'!C216</f>
        <v xml:space="preserve">• Organising and leading safe and humane capture of animals using appropriate techniques (e.g. darting, trapping, hand collecting, netting etc.).
• Reasons for animal capture include research, translocation and rescue.
• Providing and monitoring of adequate conditions of safety and welfare for holding and transportation.
</v>
      </c>
      <c r="D39" s="13" t="str">
        <f>'3. ALL COMPETENCES (SOURCE)'!D216</f>
        <v>• Practical techniques for animal capture.
• Possession of required qualifications, licences etc. (e.g. us of firearms, tranquillisers, animal handling etc.).
• Legal, ethical and security aspects of animal capture.</v>
      </c>
      <c r="E39" s="15">
        <f>'3. ALL COMPETENCES (SOURCE)'!E216</f>
        <v>0</v>
      </c>
      <c r="F39" s="13" t="str">
        <f>'3. ALL COMPETENCES (SOURCE)'!F216</f>
        <v xml:space="preserve">• Successful leadership of at least 5 capture operations.
• Demonstrate supporting knowledge.
</v>
      </c>
      <c r="G39" s="13" t="str">
        <f>'3. ALL COMPETENCES (SOURCE)'!G216</f>
        <v>• Evidence portfolio assessment. 
• Verification of competence by an expert supervisor.
• Test of knowledge.</v>
      </c>
      <c r="H39" s="14">
        <f>'3. ALL COMPETENCES (SOURCE)'!H216</f>
        <v>0</v>
      </c>
    </row>
    <row r="40" spans="1:8" ht="90" outlineLevel="5" x14ac:dyDescent="0.25">
      <c r="A40" s="20" t="str">
        <f>'3. ALL COMPETENCES (SOURCE)'!A217</f>
        <v>BIO 2.9</v>
      </c>
      <c r="B40" s="86" t="str">
        <f>'3. ALL COMPETENCES (SOURCE)'!B217</f>
        <v>Plan, lead and report on animal control measures.</v>
      </c>
      <c r="C40" s="137" t="str">
        <f>'3. ALL COMPETENCES (SOURCE)'!C217</f>
        <v>• Culling or controlling pest species, invasive species, harvested species, problem animals, species requiring population management, in line with an approved plan and in a safe, legal and ethical manner.
• Methods may include permitted forms of trapping, euthanasia, shooting, poisoning (e.g. of invasive rodents) etc.</v>
      </c>
      <c r="D40" s="13" t="str">
        <f>'3. ALL COMPETENCES (SOURCE)'!D217</f>
        <v>• Practical techniques for animal control.
• Possession of required qualifications, licences etc. (e.g. us of firearms, use of tranquillisers, poisons, animal handling etc.).
• Legal, ethical and security aspects of control measures.</v>
      </c>
      <c r="E40" s="15">
        <f>'3. ALL COMPETENCES (SOURCE)'!E217</f>
        <v>0</v>
      </c>
      <c r="F40" s="13" t="str">
        <f>'3. ALL COMPETENCES (SOURCE)'!F217</f>
        <v xml:space="preserve">• Safe, legal and ethical application of  relevant control measures under close expert supervision.
• Demonstrate supporting knowledge.
</v>
      </c>
      <c r="G40" s="13" t="str">
        <f>'3. ALL COMPETENCES (SOURCE)'!G217</f>
        <v>• Accreditation of prior qualifications and experience.
• Evidence portfolio assessment. 
• Verification of competence by an expert supervisor.
• Test of knowledge.</v>
      </c>
      <c r="H40" s="14">
        <f>'3. ALL COMPETENCES (SOURCE)'!H217</f>
        <v>0</v>
      </c>
    </row>
    <row r="41" spans="1:8" ht="90" outlineLevel="5" x14ac:dyDescent="0.25">
      <c r="A41" s="20" t="str">
        <f>'3. ALL COMPETENCES (SOURCE)'!A218</f>
        <v>BIO 2.10</v>
      </c>
      <c r="B41" s="86" t="str">
        <f>'3. ALL COMPETENCES (SOURCE)'!B218</f>
        <v xml:space="preserve">Plan, lead and report on the care and use of cultivated plants. </v>
      </c>
      <c r="C41" s="137" t="str">
        <f>'3. ALL COMPETENCES (SOURCE)'!C218</f>
        <v>• Supervision and care of plantations, living botanical collections, tree nurseries etc.
• Plant establishment, care, watering, pest and weed control, protection etc.
• Using cultivated plants for restoration, rehabilitation and creation of habitats and ecosystems.</v>
      </c>
      <c r="D41" s="13" t="str">
        <f>'3. ALL COMPETENCES (SOURCE)'!D218</f>
        <v>• Principles and practices of horticulture/ arboriculture.
• Care of living plants.
• Habitat restoration techniques using plants</v>
      </c>
      <c r="E41" s="15">
        <f>'3. ALL COMPETENCES (SOURCE)'!E218</f>
        <v>0</v>
      </c>
      <c r="F41" s="13">
        <f>'3. ALL COMPETENCES (SOURCE)'!F218</f>
        <v>0</v>
      </c>
      <c r="G41" s="13">
        <f>'3. ALL COMPETENCES (SOURCE)'!G218</f>
        <v>0</v>
      </c>
      <c r="H41" s="14">
        <f>'3. ALL COMPETENCES (SOURCE)'!H218</f>
        <v>0</v>
      </c>
    </row>
    <row r="42" spans="1:8" ht="90" outlineLevel="5" x14ac:dyDescent="0.25">
      <c r="A42" s="20" t="str">
        <f>'3. ALL COMPETENCES (SOURCE)'!A219</f>
        <v>BIO 2.11</v>
      </c>
      <c r="B42" s="86" t="str">
        <f>'3. ALL COMPETENCES (SOURCE)'!B219</f>
        <v>Curate collections and museums.</v>
      </c>
      <c r="C42" s="137" t="str">
        <f>'3. ALL COMPETENCES (SOURCE)'!C219</f>
        <v xml:space="preserve">• Supervising and curating collections of biodiversity specimens, exhibits and herbaria (at PAs that include a zoological museum, herbarium or other collection). 
• Maintaining catalogues and records. 
• Assisting users of the collection.
</v>
      </c>
      <c r="D42" s="13" t="str">
        <f>'3. ALL COMPETENCES (SOURCE)'!D219</f>
        <v>• Preparation of specimens for inclusion in collections.
• Day to day maintenance and care of specimens.
• Maintenance of collection catalogues and databases.</v>
      </c>
      <c r="E42" s="15">
        <f>'3. ALL COMPETENCES (SOURCE)'!E219</f>
        <v>0</v>
      </c>
      <c r="F42" s="13" t="str">
        <f>'3. ALL COMPETENCES (SOURCE)'!F219</f>
        <v xml:space="preserve">• Verified experience in the curation of a collection or museum.
• Demonstrate supporting knowledge.
</v>
      </c>
      <c r="G42" s="13" t="str">
        <f>'3. ALL COMPETENCES (SOURCE)'!G219</f>
        <v>• Accreditation of prior qualifications and experience.
• Evidence portfolio assessment. 
• Verification of competence by an expert supervisor.
• Test of knowledge.</v>
      </c>
      <c r="H42" s="14">
        <f>'3. ALL COMPETENCES (SOURCE)'!H219</f>
        <v>0</v>
      </c>
    </row>
    <row r="43" spans="1:8" ht="56.25" customHeight="1" outlineLevel="4" x14ac:dyDescent="0.25">
      <c r="A43" s="79" t="str">
        <f>'3. ALL COMPETENCES (SOURCE)'!A220</f>
        <v>LEVEL CODE</v>
      </c>
      <c r="B43" s="79" t="str">
        <f>'3. ALL COMPETENCES (SOURCE)'!B220</f>
        <v>LEVEL TITLE</v>
      </c>
      <c r="C43" s="132" t="str">
        <f>'3. ALL COMPETENCES (SOURCE)'!C220</f>
        <v>OVERALL COMPETENCE FOR THE LEVEL</v>
      </c>
      <c r="D43" s="132" t="str">
        <f>'3. ALL COMPETENCES (SOURCE)'!D220</f>
        <v>GENERAL SUPPORTING KNOWLEDGE AND UNDERSTANDING FOR THE LEVEL</v>
      </c>
      <c r="E43" s="80" t="str">
        <f>'3. ALL COMPETENCES (SOURCE)'!E220</f>
        <v>ASSOCIATED COMPETENCES FOR THE LEVEL</v>
      </c>
      <c r="F43" s="454" t="str">
        <f>'3. ALL COMPETENCES (SOURCE)'!F220</f>
        <v xml:space="preserve"> ASSESSMENT/CERTIFICATION EXAMPLES</v>
      </c>
      <c r="G43" s="455">
        <f>'3. ALL COMPETENCES (SOURCE)'!G220</f>
        <v>0</v>
      </c>
      <c r="H43" s="455">
        <f>'3. ALL COMPETENCES (SOURCE)'!H220</f>
        <v>0</v>
      </c>
    </row>
    <row r="44" spans="1:8" s="70" customFormat="1" ht="63" outlineLevel="3" x14ac:dyDescent="0.35">
      <c r="A44" s="78" t="str">
        <f>'3. ALL COMPETENCES (SOURCE)'!A221</f>
        <v>BIO 1</v>
      </c>
      <c r="B44" s="77" t="str">
        <f>'3. ALL COMPETENCES (SOURCE)'!B221</f>
        <v>BIODIVERSITY CONSERVATION. 
LEVEL 1</v>
      </c>
      <c r="C44" s="133" t="str">
        <f>'3. ALL COMPETENCES (SOURCE)'!C221</f>
        <v>Conduct supervised field activities implementing biodiversity monitoring and conservation programmes.</v>
      </c>
      <c r="D44" s="134" t="str">
        <f>'3. ALL COMPETENCES (SOURCE)'!D221</f>
        <v>• Basic classification of animals and plants.
• Use of identification guides.
• Relevant policies and operating procedures.</v>
      </c>
      <c r="E44" s="55" t="str">
        <f>'3. ALL COMPETENCES (SOURCE)'!E221</f>
        <v xml:space="preserve"> COM 1; CAC 1; ADR 1</v>
      </c>
      <c r="F44" s="183" t="str">
        <f>'3. ALL COMPETENCES (SOURCE)'!F221</f>
        <v>EXAMPLE PERFORMANCE CRITERIA</v>
      </c>
      <c r="G44" s="183" t="str">
        <f>'3. ALL COMPETENCES (SOURCE)'!G221</f>
        <v>EXAMPLE MEANS OF ASSESSMENT</v>
      </c>
      <c r="H44" s="81" t="str">
        <f>'3. ALL COMPETENCES (SOURCE)'!H221</f>
        <v>RECOMMENDED PRIOR COMPETENCE REQUIREMENTS FOR THE LEVEL</v>
      </c>
    </row>
    <row r="45" spans="1:8" ht="31.5" outlineLevel="4" x14ac:dyDescent="0.25">
      <c r="A45" s="11" t="str">
        <f>'3. ALL COMPETENCES (SOURCE)'!A222</f>
        <v>Code</v>
      </c>
      <c r="B45" s="26" t="str">
        <f>'3. ALL COMPETENCES (SOURCE)'!B222</f>
        <v>Competence Statement.
The individual should be able to:</v>
      </c>
      <c r="C45" s="138" t="str">
        <f>'3. ALL COMPETENCES (SOURCE)'!C222</f>
        <v>Details, scope and variations. 
A brief explanation of the competence.</v>
      </c>
      <c r="D45" s="136" t="str">
        <f>'3. ALL COMPETENCES (SOURCE)'!D222</f>
        <v xml:space="preserve"> </v>
      </c>
      <c r="E45" s="12" t="str">
        <f>'3. ALL COMPETENCES (SOURCE)'!E222</f>
        <v xml:space="preserve"> </v>
      </c>
      <c r="F45" s="181" t="str">
        <f>'3. ALL COMPETENCES (SOURCE)'!F222</f>
        <v>Example performance criteria for certification</v>
      </c>
      <c r="G45" s="181" t="str">
        <f>'3. ALL COMPETENCES (SOURCE)'!G222</f>
        <v>Example means of assessment</v>
      </c>
      <c r="H45" s="36" t="str">
        <f>'3. ALL COMPETENCES (SOURCE)'!H222</f>
        <v>UNI; FLD 1</v>
      </c>
    </row>
    <row r="46" spans="1:8" ht="135" outlineLevel="4" x14ac:dyDescent="0.25">
      <c r="A46" s="20" t="str">
        <f>'3. ALL COMPETENCES (SOURCE)'!A223</f>
        <v>BIO 1.1</v>
      </c>
      <c r="B46" s="86" t="str">
        <f>'3. ALL COMPETENCES (SOURCE)'!B223</f>
        <v>Recognise and identify typical ecosystems, habitats, plant and animal species and their signs.</v>
      </c>
      <c r="C46" s="13" t="str">
        <f>'3. ALL COMPETENCES (SOURCE)'!C223</f>
        <v xml:space="preserve">• Recognising main ecosystems and habitats of the PA.
• Recognising common, typical and important species of flora. 
• Recognising common, typical and important species of fauna and their signs in the field. </v>
      </c>
      <c r="D46" s="13" t="str">
        <f>'3. ALL COMPETENCES (SOURCE)'!D223</f>
        <v xml:space="preserve">• Common, typical and important species of the PA.
• Basic plant and animal taxonomy.
</v>
      </c>
      <c r="E46" s="14">
        <f>'3. ALL COMPETENCES (SOURCE)'!E223</f>
        <v>0</v>
      </c>
      <c r="F46" s="13" t="str">
        <f>'3. ALL COMPETENCES (SOURCE)'!F223</f>
        <v xml:space="preserve">• Recognise 10 common/important plants and 10 important animals, their habitats and their signs in the field.
• Describe 5 main ecosystems occurring In the PA.
• Demonstrate supporting knowledge.
</v>
      </c>
      <c r="G46" s="13" t="str">
        <f>'3. ALL COMPETENCES (SOURCE)'!G223</f>
        <v xml:space="preserve">• Practical test.
• Oral test of knowledge.
</v>
      </c>
      <c r="H46" s="15">
        <f>'3. ALL COMPETENCES (SOURCE)'!H223</f>
        <v>0</v>
      </c>
    </row>
    <row r="47" spans="1:8" ht="90" outlineLevel="4" x14ac:dyDescent="0.25">
      <c r="A47" s="20" t="str">
        <f>'3. ALL COMPETENCES (SOURCE)'!A224</f>
        <v>BIO 1.2</v>
      </c>
      <c r="B47" s="86" t="str">
        <f>'3. ALL COMPETENCES (SOURCE)'!B224</f>
        <v>Recognize threats and problems affecting biodiversity in the field (species, habitats and ecosystems).</v>
      </c>
      <c r="C47" s="13" t="str">
        <f>'3. ALL COMPETENCES (SOURCE)'!C224</f>
        <v>• Identifying presence and signs of threats (e.g. invasive species, snares, animal remains, burned areas, etc.).
• Identifying changes or unusual factors that may indicate threats or problems (e.g. sick animals, dying vegetation).
• Noting when significant change is taking place.</v>
      </c>
      <c r="D47" s="13" t="str">
        <f>'3. ALL COMPETENCES (SOURCE)'!D224</f>
        <v>• Main threats to the biodiversity of the PA, their signs and impacts.</v>
      </c>
      <c r="E47" s="14">
        <f>'3. ALL COMPETENCES (SOURCE)'!E224</f>
        <v>0</v>
      </c>
      <c r="F47" s="13" t="str">
        <f>'3. ALL COMPETENCES (SOURCE)'!F224</f>
        <v xml:space="preserve">• List 10 threats to biodiversity likely to be encountered in the field and identify their signs.
• Demonstrate supporting knowledge.
</v>
      </c>
      <c r="G47" s="13" t="str">
        <f>'3. ALL COMPETENCES (SOURCE)'!G224</f>
        <v xml:space="preserve">• Practical test.
• Oral test of knowledge.
</v>
      </c>
      <c r="H47" s="15">
        <f>'3. ALL COMPETENCES (SOURCE)'!H224</f>
        <v>0</v>
      </c>
    </row>
    <row r="48" spans="1:8" ht="75" outlineLevel="4" x14ac:dyDescent="0.25">
      <c r="A48" s="20" t="str">
        <f>'3. ALL COMPETENCES (SOURCE)'!A225</f>
        <v>BIO 1.3</v>
      </c>
      <c r="B48" s="86" t="str">
        <f>'3. ALL COMPETENCES (SOURCE)'!B225</f>
        <v>Accurately record and report observations of wildlife, habitats and ecosystems.</v>
      </c>
      <c r="C48" s="13" t="str">
        <f>'3. ALL COMPETENCES (SOURCE)'!C225</f>
        <v xml:space="preserve">• Making verbal reports, taking field notes, using provided recording forms.
• Recording locations, dates, field conditions, observations and details.
• Using digital field recording systems (e.g. SMART) if required.
</v>
      </c>
      <c r="D48" s="13" t="str">
        <f>'3. ALL COMPETENCES (SOURCE)'!D225</f>
        <v>• Procedures for collecting and recording information in the field.
• Use of standard forms and recording systems and devices.
• Use of maps and GIS (see FLD).</v>
      </c>
      <c r="E48" s="14">
        <f>'3. ALL COMPETENCES (SOURCE)'!E225</f>
        <v>0</v>
      </c>
      <c r="F48" s="13" t="str">
        <f>'3. ALL COMPETENCES (SOURCE)'!F225</f>
        <v xml:space="preserve">• Maintain a field notebook using a standard format (written or digital).
• Demonstrate supporting knowledge.
</v>
      </c>
      <c r="G48" s="13" t="str">
        <f>'3. ALL COMPETENCES (SOURCE)'!G225</f>
        <v xml:space="preserve">• Practical test.
• Oral test of knowledge.
</v>
      </c>
      <c r="H48" s="15">
        <f>'3. ALL COMPETENCES (SOURCE)'!H225</f>
        <v>0</v>
      </c>
    </row>
    <row r="49" spans="1:8" ht="75" outlineLevel="4" x14ac:dyDescent="0.25">
      <c r="A49" s="20" t="str">
        <f>'3. ALL COMPETENCES (SOURCE)'!A226</f>
        <v>BIO 1.4</v>
      </c>
      <c r="B49" s="86" t="str">
        <f>'3. ALL COMPETENCES (SOURCE)'!B226</f>
        <v>Assist in the control, capture, handling and transportation of animals.</v>
      </c>
      <c r="C49" s="13" t="str">
        <f>'3. ALL COMPETENCES (SOURCE)'!C226</f>
        <v>• Supervised participation in conservation-related animal capture or control for relocation, population management or invasive species control (as relevant to the PA).</v>
      </c>
      <c r="D49" s="13" t="str">
        <f>'3. ALL COMPETENCES (SOURCE)'!D226</f>
        <v>• Legal, safe and humane control, capture and handling techniques.</v>
      </c>
      <c r="E49" s="14">
        <f>'3. ALL COMPETENCES (SOURCE)'!E226</f>
        <v>0</v>
      </c>
      <c r="F49" s="13" t="str">
        <f>'3. ALL COMPETENCES (SOURCE)'!F226</f>
        <v xml:space="preserve">• Successfully participate in at least 5 supervised animal captures.
• Demonstrate supporting knowledge.
</v>
      </c>
      <c r="G49" s="13" t="str">
        <f>'3. ALL COMPETENCES (SOURCE)'!G226</f>
        <v xml:space="preserve">• Evidence portfolio.
• Practical test.
• Oral test of knowledge.
</v>
      </c>
      <c r="H49" s="15">
        <f>'3. ALL COMPETENCES (SOURCE)'!H226</f>
        <v>0</v>
      </c>
    </row>
    <row r="50" spans="1:8" ht="75" outlineLevel="4" x14ac:dyDescent="0.25">
      <c r="A50" s="20" t="str">
        <f>'3. ALL COMPETENCES (SOURCE)'!A227</f>
        <v>BIO 1.5</v>
      </c>
      <c r="B50" s="86" t="str">
        <f>'3. ALL COMPETENCES (SOURCE)'!B227</f>
        <v>Care for captive animals.</v>
      </c>
      <c r="C50" s="13" t="str">
        <f>'3. ALL COMPETENCES (SOURCE)'!C227</f>
        <v xml:space="preserve">• Supervised day to day care of animals in (for example) rescue centres, ex situ conservation facilities, relocation/reintroduction projects. 
• Feeding, recognition of health and welfare problems, maintaining cleanliness and hygiene.
</v>
      </c>
      <c r="D50" s="13" t="str">
        <f>'3. ALL COMPETENCES (SOURCE)'!D227</f>
        <v>• Legal, safe, humane and correct practices and techniques for animal care.</v>
      </c>
      <c r="E50" s="14">
        <f>'3. ALL COMPETENCES (SOURCE)'!E227</f>
        <v>0</v>
      </c>
      <c r="F50" s="13" t="str">
        <f>'3. ALL COMPETENCES (SOURCE)'!F227</f>
        <v xml:space="preserve">• Successful care of one or more species in captivity.
• Demonstrate supporting knowledge.
</v>
      </c>
      <c r="G50" s="13" t="str">
        <f>'3. ALL COMPETENCES (SOURCE)'!G227</f>
        <v xml:space="preserve">• Evidence portfolio.
• Practical test.
• Oral test of knowledge.
</v>
      </c>
      <c r="H50" s="15">
        <f>'3. ALL COMPETENCES (SOURCE)'!H227</f>
        <v>0</v>
      </c>
    </row>
    <row r="51" spans="1:8" ht="60" outlineLevel="4" x14ac:dyDescent="0.25">
      <c r="A51" s="20" t="str">
        <f>'3. ALL COMPETENCES (SOURCE)'!A228</f>
        <v>BIO 1.6</v>
      </c>
      <c r="B51" s="86" t="str">
        <f>'3. ALL COMPETENCES (SOURCE)'!B228</f>
        <v>Care for plants.</v>
      </c>
      <c r="C51" s="13" t="str">
        <f>'3. ALL COMPETENCES (SOURCE)'!C228</f>
        <v>• Supervised day to day care of plantations, living botanical collections, tree nurseries etc.</v>
      </c>
      <c r="D51" s="13" t="str">
        <f>'3. ALL COMPETENCES (SOURCE)'!D228</f>
        <v>• Principles of plant care.
• Practical horticultural/silvicultural techniques.</v>
      </c>
      <c r="E51" s="14">
        <f>'3. ALL COMPETENCES (SOURCE)'!E228</f>
        <v>0</v>
      </c>
      <c r="F51" s="13" t="str">
        <f>'3. ALL COMPETENCES (SOURCE)'!F228</f>
        <v>• Successful care of living plants.
• Demonstrate supporting knowledge.</v>
      </c>
      <c r="G51" s="13" t="str">
        <f>'3. ALL COMPETENCES (SOURCE)'!G228</f>
        <v xml:space="preserve">• Evidence portfolio.
• Practical test.
• Oral test of knowledge.
</v>
      </c>
      <c r="H51" s="15">
        <f>'3. ALL COMPETENCES (SOURCE)'!H228</f>
        <v>0</v>
      </c>
    </row>
  </sheetData>
  <mergeCells count="6">
    <mergeCell ref="F4:H4"/>
    <mergeCell ref="F14:H14"/>
    <mergeCell ref="F29:H29"/>
    <mergeCell ref="F43:H43"/>
    <mergeCell ref="A1:E1"/>
    <mergeCell ref="F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48"/>
  <sheetViews>
    <sheetView showZeros="0" topLeftCell="B6" zoomScale="60" zoomScaleNormal="60" workbookViewId="0">
      <selection activeCell="I43" sqref="I1:I1048576"/>
    </sheetView>
  </sheetViews>
  <sheetFormatPr defaultRowHeight="15" outlineLevelRow="4" outlineLevelCol="2" x14ac:dyDescent="0.25"/>
  <cols>
    <col min="1" max="1" width="20.710937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c r="C1" s="445"/>
      <c r="D1" s="445"/>
      <c r="E1" s="446"/>
      <c r="F1" s="458" t="str">
        <f>'3. ALL COMPETENCES (SOURCE)'!F1</f>
        <v>GLOBAL PROTECTED AREA COMPETENCES
ASSESSMENT AND CERTIFICATION EXAMPLES</v>
      </c>
      <c r="G1" s="459"/>
      <c r="H1" s="459"/>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178">
        <f>'3. ALL COMPETENCES (SOURCE)'!F179</f>
        <v>0</v>
      </c>
      <c r="G2" s="178">
        <f>'3. ALL COMPETENCES (SOURCE)'!G179</f>
        <v>0</v>
      </c>
      <c r="H2" s="57">
        <f>'3. ALL COMPETENCES (SOURCE)'!H179</f>
        <v>0</v>
      </c>
    </row>
    <row r="3" spans="1:8" ht="69.75" customHeight="1" outlineLevel="2" x14ac:dyDescent="0.25">
      <c r="A3" s="90" t="str">
        <f>'3. ALL COMPETENCES (SOURCE)'!A229</f>
        <v>CATEGORY</v>
      </c>
      <c r="B3" s="90" t="str">
        <f>'3. ALL COMPETENCES (SOURCE)'!B229</f>
        <v xml:space="preserve">LAR. UPHOLDING LAWS AND REGULATIONS </v>
      </c>
      <c r="C3" s="139" t="str">
        <f>'3. ALL COMPETENCES (SOURCE)'!C229</f>
        <v>Ensuring that laws, regulations, and rights affecting protected areas and biodiversity are upheld.</v>
      </c>
      <c r="D3" s="140" t="str">
        <f>'3. ALL COMPETENCES (SOURCE)'!D229</f>
        <v xml:space="preserve"> </v>
      </c>
      <c r="E3" s="38">
        <f>'3. ALL COMPETENCES (SOURCE)'!E229</f>
        <v>0</v>
      </c>
      <c r="F3" s="179">
        <f>'3. ALL COMPETENCES (SOURCE)'!F229</f>
        <v>0</v>
      </c>
      <c r="G3" s="179">
        <f>'3. ALL COMPETENCES (SOURCE)'!G229</f>
        <v>0</v>
      </c>
      <c r="H3" s="38">
        <f>'3. ALL COMPETENCES (SOURCE)'!H229</f>
        <v>0</v>
      </c>
    </row>
    <row r="4" spans="1:8" ht="56.25" customHeight="1" outlineLevel="4" x14ac:dyDescent="0.25">
      <c r="A4" s="79" t="str">
        <f>'3. ALL COMPETENCES (SOURCE)'!A230</f>
        <v>LEVEL CODE</v>
      </c>
      <c r="B4" s="79" t="str">
        <f>'3. ALL COMPETENCES (SOURCE)'!B230</f>
        <v>LEVEL TITLE</v>
      </c>
      <c r="C4" s="132" t="str">
        <f>'3. ALL COMPETENCES (SOURCE)'!C230</f>
        <v>OVERALL COMPETENCE FOR THE LEVEL</v>
      </c>
      <c r="D4" s="132" t="str">
        <f>'3. ALL COMPETENCES (SOURCE)'!D230</f>
        <v>GENERAL SUPPORTING KNOWLEDGE AND UNDERSTANDING FOR THE LEVEL</v>
      </c>
      <c r="E4" s="80" t="str">
        <f>'3. ALL COMPETENCES (SOURCE)'!E230</f>
        <v>ASSOCIATED COMPETENCES FOR THE LEVEL</v>
      </c>
      <c r="F4" s="454" t="str">
        <f>'3. ALL COMPETENCES (SOURCE)'!F230</f>
        <v xml:space="preserve"> ASSESSMENT/CERTIFICATION EXAMPLES</v>
      </c>
      <c r="G4" s="455">
        <f>'3. ALL COMPETENCES (SOURCE)'!G230</f>
        <v>0</v>
      </c>
      <c r="H4" s="455">
        <f>'3. ALL COMPETENCES (SOURCE)'!H230</f>
        <v>0</v>
      </c>
    </row>
    <row r="5" spans="1:8" ht="85.5" customHeight="1" outlineLevel="3" x14ac:dyDescent="0.25">
      <c r="A5" s="78" t="str">
        <f>'3. ALL COMPETENCES (SOURCE)'!A231</f>
        <v>LAR 4</v>
      </c>
      <c r="B5" s="78" t="str">
        <f>'3. ALL COMPETENCES (SOURCE)'!B231</f>
        <v>UPHOLDING LAWS AND REGULATIONS. 
LEVEL 4</v>
      </c>
      <c r="C5" s="133" t="str">
        <f>'3. ALL COMPETENCES (SOURCE)'!C231</f>
        <v>Promote establishment of a sound policy and legal framework for reducing illegal activities threatening biodiversity and protected areas.</v>
      </c>
      <c r="D5" s="134" t="str">
        <f>'3. ALL COMPETENCES (SOURCE)'!D231</f>
        <v>• National and international policy and legislation for environmental crime and security.
• Main criminal threats affecting biodiversity and the PA system.
• National and global trends in wildlife crime.</v>
      </c>
      <c r="E5" s="55" t="str">
        <f>'3. ALL COMPETENCES (SOURCE)'!E231</f>
        <v xml:space="preserve"> PPP 4; ORG 4: COM 4; AWA 4; CAC 4; TEC 2; ADR 4</v>
      </c>
      <c r="F5" s="180" t="str">
        <f>'3. ALL COMPETENCES (SOURCE)'!F231</f>
        <v>EXAMPLE PERFORMANCE CRITERIA</v>
      </c>
      <c r="G5" s="180" t="str">
        <f>'3. ALL COMPETENCES (SOURCE)'!G231</f>
        <v>EXAMPLE MEANS OF ASSESSMENT</v>
      </c>
      <c r="H5" s="64" t="str">
        <f>'3. ALL COMPETENCES (SOURCE)'!H231</f>
        <v>RECOMMENDED PRIOR COMPETENCE REQUIREMENTS FOR THE LEVEL</v>
      </c>
    </row>
    <row r="6" spans="1:8" ht="31.5" outlineLevel="4" x14ac:dyDescent="0.25">
      <c r="A6" s="11" t="str">
        <f>'3. ALL COMPETENCES (SOURCE)'!A232</f>
        <v>Code</v>
      </c>
      <c r="B6" s="26" t="str">
        <f>'3. ALL COMPETENCES (SOURCE)'!B232</f>
        <v>Competence Statement.
The individual should be able to:</v>
      </c>
      <c r="C6" s="138" t="str">
        <f>'3. ALL COMPETENCES (SOURCE)'!C232</f>
        <v>Details, scope and variations. 
A brief explanation of the competence.</v>
      </c>
      <c r="D6" s="136" t="str">
        <f>'3. ALL COMPETENCES (SOURCE)'!D232</f>
        <v>Main specific knowledge requirements for the competence.</v>
      </c>
      <c r="E6" s="12" t="str">
        <f>'3. ALL COMPETENCES (SOURCE)'!E232</f>
        <v xml:space="preserve"> </v>
      </c>
      <c r="F6" s="181" t="str">
        <f>'3. ALL COMPETENCES (SOURCE)'!F232</f>
        <v>Example performance criteria for certification</v>
      </c>
      <c r="G6" s="182" t="str">
        <f>'3. ALL COMPETENCES (SOURCE)'!G232</f>
        <v>Example means of assessment</v>
      </c>
      <c r="H6" s="37" t="str">
        <f>'3. ALL COMPETENCES (SOURCE)'!H232</f>
        <v>UNI; LAR 3; CAC 3</v>
      </c>
    </row>
    <row r="7" spans="1:8" ht="120" outlineLevel="4" x14ac:dyDescent="0.25">
      <c r="A7" s="20" t="str">
        <f>'3. ALL COMPETENCES (SOURCE)'!A233</f>
        <v>LAR 4.1</v>
      </c>
      <c r="B7" s="22" t="str">
        <f>'3. ALL COMPETENCES (SOURCE)'!B233</f>
        <v>Coordinate analyses of law enforcement, compliance, crime prevention and security issues affecting biodiversity and protected areas.</v>
      </c>
      <c r="C7" s="13" t="str">
        <f>'3. ALL COMPETENCES (SOURCE)'!C233</f>
        <v>• Reviewing current policies and legislation related to environmental crime and law enforcement.
• Reviewing and analysing system wide threats and trends related to law enforcement (e.g. organised environmental crime, international wildlife trade, transboundary security threats).
• Reviewing and analysing system-wide results of law enforcement and compliance activities
• Identifying patterns, trends, successes and challenges.</v>
      </c>
      <c r="D7" s="13" t="str">
        <f>'3. ALL COMPETENCES (SOURCE)'!D233</f>
        <v>• The PA system, laws. policies and practices for upholding laws and regulations.
• Use of analytical tools and software.</v>
      </c>
      <c r="E7" s="14">
        <f>'3. ALL COMPETENCES (SOURCE)'!E233</f>
        <v>0</v>
      </c>
      <c r="F7" s="13" t="str">
        <f>'3. ALL COMPETENCES (SOURCE)'!F233</f>
        <v>• Submit a national analysis report of threats, trends and activities for law enforcement and compliance in the PA system.
• Demonstrate supporting knowledge.</v>
      </c>
      <c r="G7" s="13" t="str">
        <f>'3. ALL COMPETENCES (SOURCE)'!G233</f>
        <v>• Accreditation of prior qualifications and experience.
• Evidence portfolio assessment.</v>
      </c>
      <c r="H7" s="14">
        <f>'3. ALL COMPETENCES (SOURCE)'!H233</f>
        <v>0</v>
      </c>
    </row>
    <row r="8" spans="1:8" ht="180" outlineLevel="4" x14ac:dyDescent="0.25">
      <c r="A8" s="20" t="str">
        <f>'3. ALL COMPETENCES (SOURCE)'!A234</f>
        <v>LAR 4.2</v>
      </c>
      <c r="B8" s="22" t="str">
        <f>'3. ALL COMPETENCES (SOURCE)'!B234</f>
        <v>Coordinate national policies, strategies, laws and regulations for addressing environmental crime and security threats.</v>
      </c>
      <c r="C8" s="13" t="str">
        <f>'3. ALL COMPETENCES (SOURCE)'!C234</f>
        <v xml:space="preserve">• Proposing new, and strengthening existing policies and legal instruments for protecting species, ecosystems, protected areas and the environment.
• Proposing new, and strengthening existing policies and legal instruments for law enforcement, compliance and crime prevention in protected areas.
• Lobbying for increased attention to wildlife and environment crime and imposition of appropriate penalties.
</v>
      </c>
      <c r="D8" s="13" t="str">
        <f>'3. ALL COMPETENCES (SOURCE)'!D234</f>
        <v xml:space="preserve">• Policies and laws affecting protected areas and biodiversity.
• Procedures for development and approval of legislation.
• Decision making structures and processes affecting legislation and its implementation.
</v>
      </c>
      <c r="E8" s="14">
        <f>'3. ALL COMPETENCES (SOURCE)'!E234</f>
        <v>0</v>
      </c>
      <c r="F8" s="13" t="str">
        <f>'3. ALL COMPETENCES (SOURCE)'!F234</f>
        <v>• Submit an analysis of requirements for improving the legal and regulatory framework.
• Submit documented and verified relevant contributions a national strategy. plan, or project (e.g. PA System Plan, NBSAP, NEAP).
• Demonstrate supporting knowledge.</v>
      </c>
      <c r="G8" s="13" t="str">
        <f>'3. ALL COMPETENCES (SOURCE)'!G234</f>
        <v>• Accreditation of prior qualifications and experience.
• Evidence portfolio assessment and interview.</v>
      </c>
      <c r="H8" s="14">
        <f>'3. ALL COMPETENCES (SOURCE)'!H234</f>
        <v>0</v>
      </c>
    </row>
    <row r="9" spans="1:8" ht="135" outlineLevel="4" x14ac:dyDescent="0.25">
      <c r="A9" s="20" t="str">
        <f>'3. ALL COMPETENCES (SOURCE)'!A235</f>
        <v>LAR 4.3</v>
      </c>
      <c r="B9" s="22" t="str">
        <f>'3. ALL COMPETENCES (SOURCE)'!B235</f>
        <v>Coordinate development and implementation of  standards and operating procedures for law enforcement, crime prevention and security in the protected area system.</v>
      </c>
      <c r="C9" s="13" t="str">
        <f>'3. ALL COMPETENCES (SOURCE)'!C235</f>
        <v xml:space="preserve">• Working with law enforcement authorities, PA directors, managers and stakeholders to identify and develop priorities, strategies and approaches.
• Developing norms, standards and operating procedures and ensuring that protected areas adopt them.
• Ensuring provision of training of staff.
</v>
      </c>
      <c r="D9" s="13" t="str">
        <f>'3. ALL COMPETENCES (SOURCE)'!D235</f>
        <v>• Major threats to PA values and their sources and root causes.
• National and relevant international policy and legislation.
• Principles and practice of law enforcement and security operations. 
• Different approaches required for organised environmental crime and local illegal activity related to subsistence and conflicts over rights.</v>
      </c>
      <c r="E9" s="14">
        <f>'3. ALL COMPETENCES (SOURCE)'!E235</f>
        <v>0</v>
      </c>
      <c r="F9" s="13" t="str">
        <f>'3. ALL COMPETENCES (SOURCE)'!F235</f>
        <v>• Submit a set of details norms, standards and operating procedures for addressing threats to PAs.
• Demonstrate supporting knowledge.</v>
      </c>
      <c r="G9" s="13" t="str">
        <f>'3. ALL COMPETENCES (SOURCE)'!G235</f>
        <v>• Accreditation of prior qualifications and experience.
• Evidence portfolio assessment and interview.</v>
      </c>
      <c r="H9" s="14">
        <f>'3. ALL COMPETENCES (SOURCE)'!H235</f>
        <v>0</v>
      </c>
    </row>
    <row r="10" spans="1:8" ht="105" outlineLevel="4" x14ac:dyDescent="0.25">
      <c r="A10" s="20" t="str">
        <f>'3. ALL COMPETENCES (SOURCE)'!A236</f>
        <v>LAR 4.4</v>
      </c>
      <c r="B10" s="22" t="str">
        <f>'3. ALL COMPETENCES (SOURCE)'!B236</f>
        <v>Coordinate law enforcement strategies and operations with other agencies.</v>
      </c>
      <c r="C10" s="13" t="str">
        <f>'3. ALL COMPETENCES (SOURCE)'!C236</f>
        <v xml:space="preserve">• Working with the judiciary and with national agencies for law enforcement and security to enforce legislation regarding biodiversity and protected areas.
• Agencies may include police, border guards, military and security services.
• Establishing mechanisms for joint operations and exchange of information. 
</v>
      </c>
      <c r="D10" s="13" t="str">
        <f>'3. ALL COMPETENCES (SOURCE)'!D236</f>
        <v>• National law enforcement and security agencies and their mandates and responsibilities.</v>
      </c>
      <c r="E10" s="14">
        <f>'3. ALL COMPETENCES (SOURCE)'!E236</f>
        <v>0</v>
      </c>
      <c r="F10" s="13" t="str">
        <f>'3. ALL COMPETENCES (SOURCE)'!F236</f>
        <v>• Submit evidence of effective interagency coordination of law enforcement activities.
• Demonstrate supporting knowledge.</v>
      </c>
      <c r="G10" s="13" t="str">
        <f>'3. ALL COMPETENCES (SOURCE)'!G236</f>
        <v>• Accreditation of prior qualifications and experience.
• Evidence portfolio assessment and interview.</v>
      </c>
      <c r="H10" s="14">
        <f>'3. ALL COMPETENCES (SOURCE)'!H236</f>
        <v>0</v>
      </c>
    </row>
    <row r="11" spans="1:8" ht="120" outlineLevel="4" x14ac:dyDescent="0.25">
      <c r="A11" s="20" t="str">
        <f>'3. ALL COMPETENCES (SOURCE)'!A237</f>
        <v>LAR 4.5</v>
      </c>
      <c r="B11" s="22" t="str">
        <f>'3. ALL COMPETENCES (SOURCE)'!B237</f>
        <v>Contribute significantly to development of international policy and/or legal responses to major threats affecting biodiversity and protected areas.</v>
      </c>
      <c r="C11" s="13" t="str">
        <f>'3. ALL COMPETENCES (SOURCE)'!C237</f>
        <v>• Participating in international initiatives against wildlife and environmental crime (e.g. through organisations such as CITES, EU Timber Regulation/ FLEGT, efforts to combat illegal wildlife trade etc.).</v>
      </c>
      <c r="D11" s="13" t="str">
        <f>'3. ALL COMPETENCES (SOURCE)'!D237</f>
        <v>• Relevant international law, policy and initiatives.</v>
      </c>
      <c r="E11" s="14">
        <f>'3. ALL COMPETENCES (SOURCE)'!E237</f>
        <v>0</v>
      </c>
      <c r="F11" s="13" t="str">
        <f>'3. ALL COMPETENCES (SOURCE)'!F237</f>
        <v>• Submit evidence of significant high level participation in international efforts against wildlife and environmental crime. 
• Demonstrate supporting knowledge.</v>
      </c>
      <c r="G11" s="13" t="str">
        <f>'3. ALL COMPETENCES (SOURCE)'!G237</f>
        <v>• Accreditation of prior qualifications and experience.
• Evidence portfolio assessment and interview.</v>
      </c>
      <c r="H11" s="14">
        <f>'3. ALL COMPETENCES (SOURCE)'!H237</f>
        <v>0</v>
      </c>
    </row>
    <row r="12" spans="1:8" ht="56.25" customHeight="1" outlineLevel="4" x14ac:dyDescent="0.25">
      <c r="A12" s="79" t="str">
        <f>'3. ALL COMPETENCES (SOURCE)'!A238</f>
        <v>LEVEL CODE</v>
      </c>
      <c r="B12" s="79" t="str">
        <f>'3. ALL COMPETENCES (SOURCE)'!B238</f>
        <v>LEVEL TITLE</v>
      </c>
      <c r="C12" s="132" t="str">
        <f>'3. ALL COMPETENCES (SOURCE)'!C238</f>
        <v>OVERALL COMPETENCE FOR THE LEVEL</v>
      </c>
      <c r="D12" s="132" t="str">
        <f>'3. ALL COMPETENCES (SOURCE)'!D238</f>
        <v>GENERAL SUPPORTING KNOWLEDGE AND UNDERSTANDING FOR THE LEVEL</v>
      </c>
      <c r="E12" s="80" t="str">
        <f>'3. ALL COMPETENCES (SOURCE)'!E238</f>
        <v>ASSOCIATED COMPETENCES FOR THE LEVEL</v>
      </c>
      <c r="F12" s="454" t="str">
        <f>'3. ALL COMPETENCES (SOURCE)'!F238</f>
        <v xml:space="preserve"> ASSESSMENT/CERTIFICATION EXAMPLES</v>
      </c>
      <c r="G12" s="455">
        <f>'3. ALL COMPETENCES (SOURCE)'!G238</f>
        <v>0</v>
      </c>
      <c r="H12" s="455">
        <f>'3. ALL COMPETENCES (SOURCE)'!H238</f>
        <v>0</v>
      </c>
    </row>
    <row r="13" spans="1:8" ht="168.75" outlineLevel="3" x14ac:dyDescent="0.25">
      <c r="A13" s="78" t="str">
        <f>'3. ALL COMPETENCES (SOURCE)'!A239</f>
        <v>LAR 3</v>
      </c>
      <c r="B13" s="77" t="str">
        <f>'3. ALL COMPETENCES (SOURCE)'!B239</f>
        <v>UPHOLDING LAWS AND REGULATIONS. 
LEVEL 3</v>
      </c>
      <c r="C13" s="133" t="str">
        <f>'3. ALL COMPETENCES (SOURCE)'!C239</f>
        <v>Direct the development and implementation of programmes for crime prevention, law enforcement and compliance.</v>
      </c>
      <c r="D13" s="141" t="str">
        <f>'3. ALL COMPETENCES (SOURCE)'!D239</f>
        <v xml:space="preserve">• Legislation and organisational policy and procedures for law enforcement and environmental crime.
• Laws and rights affecting the PA, natural resources, users and stakeholders and personnel.
• National and local trends in wildlife and protected area related crime.
</v>
      </c>
      <c r="E13" s="55" t="str">
        <f>'3. ALL COMPETENCES (SOURCE)'!E239</f>
        <v xml:space="preserve"> PPP 3; ORG 3; HRM 3; COM 3; FLD 2; AWA 3; CAC 3; TEC 2; ADR 3</v>
      </c>
      <c r="F13" s="180" t="str">
        <f>'3. ALL COMPETENCES (SOURCE)'!F239</f>
        <v>EXAMPLE PERFORMANCE CRITERIA</v>
      </c>
      <c r="G13" s="180" t="str">
        <f>'3. ALL COMPETENCES (SOURCE)'!G239</f>
        <v>EXAMPLE MEANS OF ASSESSMENT</v>
      </c>
      <c r="H13" s="64" t="str">
        <f>'3. ALL COMPETENCES (SOURCE)'!H239</f>
        <v>RECOMMENDED PRIOR COMPETENCE REQUIREMENTS FOR THE LEVEL</v>
      </c>
    </row>
    <row r="14" spans="1:8" s="192" customFormat="1" ht="75" outlineLevel="4" x14ac:dyDescent="0.3">
      <c r="A14" s="11" t="str">
        <f>'3. ALL COMPETENCES (SOURCE)'!A240</f>
        <v>Code</v>
      </c>
      <c r="B14" s="11" t="str">
        <f>'3. ALL COMPETENCES (SOURCE)'!B240</f>
        <v>Competence Statement. The individual should be able to:</v>
      </c>
      <c r="C14" s="142" t="str">
        <f>'3. ALL COMPETENCES (SOURCE)'!C240</f>
        <v>Details, scope and variations. 
A brief explanation of the competence.</v>
      </c>
      <c r="D14" s="143" t="str">
        <f>'3. ALL COMPETENCES (SOURCE)'!D240</f>
        <v>Main specific knowledge requirements for the competence.</v>
      </c>
      <c r="E14" s="40" t="str">
        <f>'3. ALL COMPETENCES (SOURCE)'!E240</f>
        <v xml:space="preserve"> </v>
      </c>
      <c r="F14" s="184" t="str">
        <f>'3. ALL COMPETENCES (SOURCE)'!F240</f>
        <v>Example performance criteria for certification</v>
      </c>
      <c r="G14" s="184" t="str">
        <f>'3. ALL COMPETENCES (SOURCE)'!G240</f>
        <v>Example means of assessment</v>
      </c>
      <c r="H14" s="100" t="str">
        <f>'3. ALL COMPETENCES (SOURCE)'!H240</f>
        <v>LAR 2; UNI; FLD 2; CAC 2</v>
      </c>
    </row>
    <row r="15" spans="1:8" ht="255" outlineLevel="4" x14ac:dyDescent="0.25">
      <c r="A15" s="20" t="str">
        <f>'3. ALL COMPETENCES (SOURCE)'!A241</f>
        <v>LAR 3.1</v>
      </c>
      <c r="B15" s="22" t="str">
        <f>'3. ALL COMPETENCES (SOURCE)'!B241</f>
        <v>Direct the development and implementation of a strategy, plan and operating procedures for crime prevention and law enforcement.</v>
      </c>
      <c r="C15" s="13" t="str">
        <f>'3. ALL COMPETENCES (SOURCE)'!C241</f>
        <v>• Developing a comprehensive strategy for upholding laws and regulations in the protected area.
• Identifying the main threats and issues affecting the protected area that require law enforcement/crime prevention activity.
• Identifying the perpetrators and beneficiaries of crime, and the main victims.
• Consulting over options for dealing with violations with other agencies, and local communities.
• Identifying the approaches and methods to be used for law enforcement/crime prevention/encouraging compliance.
• Identifying requirements for improved legal regulations.
• Identifying opportunities to engage local communities to support crime prevention and law enforcement.
• Developing standard operating procedures (or adapting national procedures) for law enforcement activities.
• Incorporating the results of the planning process into the overall management strategy/plan for the protected area.</v>
      </c>
      <c r="D15" s="144" t="str">
        <f>'3. ALL COMPETENCES (SOURCE)'!D241</f>
        <v>• National policy and legislation affecting PAs and resource use.
• Main threats to the protected area and its values.
• Options for addressing illegal activity (including 'hard' and 'soft' approaches).
• Police/military operating procedures for law enforcement and security activities.
• Including both enforcement and encouraging/supporting compliance and cooperation.
• Relevant national norms, standards and operating procedures.</v>
      </c>
      <c r="E15" s="14">
        <f>'3. ALL COMPETENCES (SOURCE)'!E241</f>
        <v>0</v>
      </c>
      <c r="F15" s="13" t="str">
        <f>'3. ALL COMPETENCES (SOURCE)'!F241</f>
        <v>• Submit a comprehensive strategy for law enforcement, compliance/crime prevention in a protected area.
•Submit standard operating procedures for law enforcement activities.
• Draft relevant sections of the PA management plan.
• Demonstrate supporting knowledge.</v>
      </c>
      <c r="G15" s="13" t="str">
        <f>'3. ALL COMPETENCES (SOURCE)'!G241</f>
        <v xml:space="preserve">• Accreditation of prior qualifications and experience.
• Evidence portfolio assessment.
</v>
      </c>
      <c r="H15" s="14">
        <f>'3. ALL COMPETENCES (SOURCE)'!H241</f>
        <v>0</v>
      </c>
    </row>
    <row r="16" spans="1:8" ht="165" outlineLevel="4" x14ac:dyDescent="0.25">
      <c r="A16" s="20" t="str">
        <f>'3. ALL COMPETENCES (SOURCE)'!A242</f>
        <v>LAR 3.2</v>
      </c>
      <c r="B16" s="22" t="str">
        <f>'3. ALL COMPETENCES (SOURCE)'!B242</f>
        <v>Direct law enforcement and crime prevention operations.</v>
      </c>
      <c r="C16" s="13" t="str">
        <f>'3. ALL COMPETENCES (SOURCE)'!C242</f>
        <v>• Developing detailed operational plans for effective law enforcement/crime prevention in line with an overall strategy and based on intelligence and analysis of previous activities.
• Ensuring that operations are professionally and responsibly led, conducted and documented.
• Directing the legal follow-up to law enforcement activities to ensure that all correct procedures are followed.
• Coordinating with local communities to ensure that they are involved and informed and that issues that concern them are being addressed.
• Collecting and collating reports and statistics and reporting on overall implementation of activities.</v>
      </c>
      <c r="D16" s="144" t="str">
        <f>'3. ALL COMPETENCES (SOURCE)'!D242</f>
        <v xml:space="preserve">• Relevant laws and regulations.
• Details of the PA law enforcement/compliance strategy.
• Options for addressing illegal activity.
• Full familiarity with all specific measures and activities required for law enforcement and compliance (as set out in LAR Level 2).
</v>
      </c>
      <c r="E16" s="14">
        <f>'3. ALL COMPETENCES (SOURCE)'!E242</f>
        <v>0</v>
      </c>
      <c r="F16" s="13" t="str">
        <f>'3. ALL COMPETENCES (SOURCE)'!F242</f>
        <v>• Submit evidence of effective leadership of law enforcement, compliance and crime prevention activities.
• Demonstrate supporting knowledge.</v>
      </c>
      <c r="G16" s="13" t="str">
        <f>'3. ALL COMPETENCES (SOURCE)'!G242</f>
        <v xml:space="preserve">• Accreditation of prior qualifications and experience.
• Evidence portfolio assessment.
</v>
      </c>
      <c r="H16" s="14">
        <f>'3. ALL COMPETENCES (SOURCE)'!H242</f>
        <v>0</v>
      </c>
    </row>
    <row r="17" spans="1:8" ht="105" outlineLevel="4" x14ac:dyDescent="0.25">
      <c r="A17" s="20" t="str">
        <f>'3. ALL COMPETENCES (SOURCE)'!A243</f>
        <v>LAR 3.3</v>
      </c>
      <c r="B17" s="22" t="str">
        <f>'3. ALL COMPETENCES (SOURCE)'!B243</f>
        <v>Coordinate law enforcement and security activities with other responsible agencies and with the judiciary.</v>
      </c>
      <c r="C17" s="13" t="str">
        <f>'3. ALL COMPETENCES (SOURCE)'!C243</f>
        <v>• Ensuring coordination of law enforcement related activities with police, military, forest guards, border guards etc. 
• Enabling active collaboration (e.g. through informations sharing, joint patrols, joint investigations etc.).
• Ensuring that judiciary are informed about the crime issues related to the PA and their impacts.</v>
      </c>
      <c r="D17" s="144" t="str">
        <f>'3. ALL COMPETENCES (SOURCE)'!D243</f>
        <v>• Roles, responsibilities and rights of the various law enforcement agencies and the judiciary.</v>
      </c>
      <c r="E17" s="14">
        <f>'3. ALL COMPETENCES (SOURCE)'!E243</f>
        <v>0</v>
      </c>
      <c r="F17" s="13" t="str">
        <f>'3. ALL COMPETENCES (SOURCE)'!F243</f>
        <v>• Submit evidence of effective coordination and collaboration with law enforcement agencies and judiciary.
• Demonstrate supporting knowledge.</v>
      </c>
      <c r="G17" s="13" t="str">
        <f>'3. ALL COMPETENCES (SOURCE)'!G243</f>
        <v xml:space="preserve">• Accreditation of prior qualifications and experience.
• Evidence portfolio assessment. and interview.
</v>
      </c>
      <c r="H17" s="14">
        <f>'3. ALL COMPETENCES (SOURCE)'!H243</f>
        <v>0</v>
      </c>
    </row>
    <row r="18" spans="1:8" ht="90" outlineLevel="4" x14ac:dyDescent="0.25">
      <c r="A18" s="20" t="str">
        <f>'3. ALL COMPETENCES (SOURCE)'!A244</f>
        <v>LAR 3.4</v>
      </c>
      <c r="B18" s="22" t="str">
        <f>'3. ALL COMPETENCES (SOURCE)'!B244</f>
        <v>Direct the development of local regulations and by-laws for activities in a protected area.</v>
      </c>
      <c r="C18" s="13" t="str">
        <f>'3. ALL COMPETENCES (SOURCE)'!C244</f>
        <v xml:space="preserve">• Consulting over the need for local rules and regulations.
• Drafting and obtaining approval for local rules and regulations (where possible) with appropriate authorities.
</v>
      </c>
      <c r="D18" s="144" t="str">
        <f>'3. ALL COMPETENCES (SOURCE)'!D244</f>
        <v>• Rights of the PA authority/owner and of other agencies and authorities to pass and impose local regulations, bylaws etc.</v>
      </c>
      <c r="E18" s="14">
        <f>'3. ALL COMPETENCES (SOURCE)'!E244</f>
        <v>0</v>
      </c>
      <c r="F18" s="13" t="str">
        <f>'3. ALL COMPETENCES (SOURCE)'!F244</f>
        <v>• Submit evidence of successful development of effective local regulations.
• Demonstrate supporting knowledge.</v>
      </c>
      <c r="G18" s="13" t="str">
        <f>'3. ALL COMPETENCES (SOURCE)'!G244</f>
        <v xml:space="preserve">• Accreditation of prior qualifications and experience.
• Evidence portfolio assessment.
</v>
      </c>
      <c r="H18" s="14">
        <f>'3. ALL COMPETENCES (SOURCE)'!H244</f>
        <v>0</v>
      </c>
    </row>
    <row r="19" spans="1:8" ht="105" outlineLevel="4" x14ac:dyDescent="0.25">
      <c r="A19" s="20" t="str">
        <f>'3. ALL COMPETENCES (SOURCE)'!A245</f>
        <v>LAR 3.5</v>
      </c>
      <c r="B19" s="22" t="str">
        <f>'3. ALL COMPETENCES (SOURCE)'!B245</f>
        <v>Direct major investigations into environmental crime and/or security threats.</v>
      </c>
      <c r="C19" s="13" t="str">
        <f>'3. ALL COMPETENCES (SOURCE)'!C245</f>
        <v>• Directing complex investigations over a long period, including: directing the work of field staff; working with informants and ensuring their security; collecting and examining a range of intelligence and evidence;  liaising with other agencies; identifying and investigating instigators, intermediaries, trade chains, beyond the protected area.
• Ensuring confidentiality and decurity of operations.
• Analysis and preparation of detailed reports and recommendations.</v>
      </c>
      <c r="D19" s="144" t="str">
        <f>'3. ALL COMPETENCES (SOURCE)'!D245</f>
        <v xml:space="preserve">• Roles, responsibilities and rights of the various law enforcement agencies and the judiciary.
• Investigative techniques.
• Police and judicial procedures. </v>
      </c>
      <c r="E19" s="14">
        <f>'3. ALL COMPETENCES (SOURCE)'!E245</f>
        <v>0</v>
      </c>
      <c r="F19" s="13" t="str">
        <f>'3. ALL COMPETENCES (SOURCE)'!F245</f>
        <v>• Submit detailed evidence of successful completion of a long term, complex investigation.
• Demonstrate supporting knowledge.</v>
      </c>
      <c r="G19" s="13" t="str">
        <f>'3. ALL COMPETENCES (SOURCE)'!G245</f>
        <v xml:space="preserve">• Accreditation of prior qualifications and experience.
• Evidence portfolio assessment.
</v>
      </c>
      <c r="H19" s="14">
        <f>'3. ALL COMPETENCES (SOURCE)'!H245</f>
        <v>0</v>
      </c>
    </row>
    <row r="20" spans="1:8" ht="135" outlineLevel="4" x14ac:dyDescent="0.25">
      <c r="A20" s="20" t="str">
        <f>'3. ALL COMPETENCES (SOURCE)'!A246</f>
        <v>LAR 3.6</v>
      </c>
      <c r="B20" s="22" t="str">
        <f>'3. ALL COMPETENCES (SOURCE)'!B246</f>
        <v>Direct preparation and implementation of security assessments and strategies.</v>
      </c>
      <c r="C20" s="13" t="str">
        <f>'3. ALL COMPETENCES (SOURCE)'!C246</f>
        <v xml:space="preserve">• Identifying the main security threats to PA personnel, stakeholders and visitors (e.g. violence, intimidation, coercion, unexploded ordnance, presence of violent groups and individuals).
• Developing responses to the threats and plans and procedures for dealing with major security emergencies.
• Implementing special measures to ensure the safety and security of vulnerable personnel (rangers and other staff, local communities, informants etc.). 
</v>
      </c>
      <c r="D20" s="144" t="str">
        <f>'3. ALL COMPETENCES (SOURCE)'!D246</f>
        <v>• Roles, responsibilities and rights of the various law enforcement agencies and the judiciary.
• Formal security and risk assessment techniques.
• Major threats to the site and to personnel and options for threat reduction and response.</v>
      </c>
      <c r="E20" s="14">
        <f>'3. ALL COMPETENCES (SOURCE)'!E246</f>
        <v>0</v>
      </c>
      <c r="F20" s="13" t="str">
        <f>'3. ALL COMPETENCES (SOURCE)'!F246</f>
        <v>• Submit a comprehensive security analysis and plan for the PA.
• Demonstrate supporting knowledge.</v>
      </c>
      <c r="G20" s="13" t="str">
        <f>'3. ALL COMPETENCES (SOURCE)'!G246</f>
        <v xml:space="preserve">• Accreditation of prior qualifications and experience.
• Evidence portfolio assessment. and interview.
</v>
      </c>
      <c r="H20" s="14">
        <f>'3. ALL COMPETENCES (SOURCE)'!H246</f>
        <v>0</v>
      </c>
    </row>
    <row r="21" spans="1:8" ht="56.25" customHeight="1" outlineLevel="4" x14ac:dyDescent="0.25">
      <c r="A21" s="79" t="str">
        <f>'3. ALL COMPETENCES (SOURCE)'!A247</f>
        <v>LEVEL CODE</v>
      </c>
      <c r="B21" s="79" t="str">
        <f>'3. ALL COMPETENCES (SOURCE)'!B247</f>
        <v>LEVEL TITLE</v>
      </c>
      <c r="C21" s="132" t="str">
        <f>'3. ALL COMPETENCES (SOURCE)'!C247</f>
        <v>OVERALL COMPETENCE FOR THE LEVEL</v>
      </c>
      <c r="D21" s="132" t="str">
        <f>'3. ALL COMPETENCES (SOURCE)'!D247</f>
        <v>GENERAL SUPPORTING KNOWLEDGE AND UNDERSTANDING FOR THE LEVEL</v>
      </c>
      <c r="E21" s="80" t="str">
        <f>'3. ALL COMPETENCES (SOURCE)'!E247</f>
        <v>ASSOCIATED COMPETENCES FOR THE LEVEL</v>
      </c>
      <c r="F21" s="454" t="str">
        <f>'3. ALL COMPETENCES (SOURCE)'!F247</f>
        <v xml:space="preserve"> ASSESSMENT/CERTIFICATION EXAMPLES</v>
      </c>
      <c r="G21" s="455">
        <f>'3. ALL COMPETENCES (SOURCE)'!G247</f>
        <v>0</v>
      </c>
      <c r="H21" s="455">
        <f>'3. ALL COMPETENCES (SOURCE)'!H247</f>
        <v>0</v>
      </c>
    </row>
    <row r="22" spans="1:8" ht="143.25" customHeight="1" outlineLevel="3" x14ac:dyDescent="0.25">
      <c r="A22" s="78" t="str">
        <f>'3. ALL COMPETENCES (SOURCE)'!A248</f>
        <v>LAR 2</v>
      </c>
      <c r="B22" s="77" t="str">
        <f>'3. ALL COMPETENCES (SOURCE)'!B248</f>
        <v>UPHOLDING LAWS AND REGULATIONS. LEVEL 2</v>
      </c>
      <c r="C22" s="133" t="str">
        <f>'3. ALL COMPETENCES (SOURCE)'!C248</f>
        <v>Plan, manage and monitor activities for crime prevention, law enforcement and compliance.</v>
      </c>
      <c r="D22" s="141" t="str">
        <f>'3. ALL COMPETENCES (SOURCE)'!D248</f>
        <v>• Organisational policies and procedures for law enforcement and crime prevention.
• Laws and rights affecting the PA, users and stakeholders and personnel.
• Main threats to the PA.</v>
      </c>
      <c r="E22" s="55" t="str">
        <f>'3. ALL COMPETENCES (SOURCE)'!E248</f>
        <v>FLD 2; COM 2; AWA 2; CAC 2; TEC 2; ADR 2</v>
      </c>
      <c r="F22" s="180" t="str">
        <f>'3. ALL COMPETENCES (SOURCE)'!F248</f>
        <v>EXAMPLE PERFORMANCE CRITERIA</v>
      </c>
      <c r="G22" s="180" t="str">
        <f>'3. ALL COMPETENCES (SOURCE)'!G248</f>
        <v>EXAMPLE MEANS OF ASSESSMENT</v>
      </c>
      <c r="H22" s="64" t="str">
        <f>'3. ALL COMPETENCES (SOURCE)'!H248</f>
        <v>RECOMMENDED PRIOR COMPETENCE REQUIREMENTS FOR THE LEVEL</v>
      </c>
    </row>
    <row r="23" spans="1:8" s="195" customFormat="1" ht="75" outlineLevel="4" x14ac:dyDescent="0.25">
      <c r="A23" s="11" t="str">
        <f>'3. ALL COMPETENCES (SOURCE)'!A249</f>
        <v>Code</v>
      </c>
      <c r="B23" s="11" t="str">
        <f>'3. ALL COMPETENCES (SOURCE)'!B249</f>
        <v>Competence Statement.
The individual should be able to:</v>
      </c>
      <c r="C23" s="142" t="str">
        <f>'3. ALL COMPETENCES (SOURCE)'!C249</f>
        <v>Details, scope and variations. 
A brief explanation of the competence.</v>
      </c>
      <c r="D23" s="143" t="str">
        <f>'3. ALL COMPETENCES (SOURCE)'!D249</f>
        <v>Main specific knowledge requirements for the competence.</v>
      </c>
      <c r="E23" s="92" t="str">
        <f>'3. ALL COMPETENCES (SOURCE)'!E249</f>
        <v xml:space="preserve"> </v>
      </c>
      <c r="F23" s="184" t="str">
        <f>'3. ALL COMPETENCES (SOURCE)'!F249</f>
        <v>Example performance criteria for certification</v>
      </c>
      <c r="G23" s="184" t="str">
        <f>'3. ALL COMPETENCES (SOURCE)'!G249</f>
        <v>Example means of assessment</v>
      </c>
      <c r="H23" s="100" t="str">
        <f>'3. ALL COMPETENCES (SOURCE)'!H249</f>
        <v>LAR 1; UNI; FLD 1; CAC 1</v>
      </c>
    </row>
    <row r="24" spans="1:8" ht="105" outlineLevel="4" x14ac:dyDescent="0.25">
      <c r="A24" s="20" t="str">
        <f>'3. ALL COMPETENCES (SOURCE)'!A250</f>
        <v>LAR 2.1</v>
      </c>
      <c r="B24" s="22" t="str">
        <f>'3. ALL COMPETENCES (SOURCE)'!B250</f>
        <v>Gather information to support law enforcement and security operations.</v>
      </c>
      <c r="C24" s="145" t="str">
        <f>'3. ALL COMPETENCES (SOURCE)'!C250</f>
        <v>• Gathering information from a range of sources : evidence collected from the field; analysis of patrol and law enforcement data (using if required tools such as GIS, SMART etc.); collaboration with other law enforcement agencies, the public and stakeholders; informants.
• Collating and reporting on information and evidence collected.</v>
      </c>
      <c r="D24" s="13" t="str">
        <f>'3. ALL COMPETENCES (SOURCE)'!D250</f>
        <v>• Relevant standard operating procedures.
• Procedures for recruiting, managing and protecting informants.
• A range of methods for gathering intelligence and information.</v>
      </c>
      <c r="E24" s="14">
        <f>'3. ALL COMPETENCES (SOURCE)'!E250</f>
        <v>0</v>
      </c>
      <c r="F24" s="13" t="str">
        <f>'3. ALL COMPETENCES (SOURCE)'!F250</f>
        <v>• Submit a report with a detailed profile of law enforcement threats and challenges using material from a range of sources.
• Demonstrate supporting knowledge.</v>
      </c>
      <c r="G24" s="13" t="str">
        <f>'3. ALL COMPETENCES (SOURCE)'!G250</f>
        <v>• Accreditation of prior qualifications and experience.
• Evidence portfolio assessment. 
• Test of knowledge.</v>
      </c>
      <c r="H24" s="14">
        <f>'3. ALL COMPETENCES (SOURCE)'!H250</f>
        <v>0</v>
      </c>
    </row>
    <row r="25" spans="1:8" ht="84.75" customHeight="1" outlineLevel="4" x14ac:dyDescent="0.25">
      <c r="A25" s="20" t="str">
        <f>'3. ALL COMPETENCES (SOURCE)'!A251</f>
        <v>LAR 2.2</v>
      </c>
      <c r="B25" s="22" t="str">
        <f>'3. ALL COMPETENCES (SOURCE)'!B251</f>
        <v>Lead and report on crime prevention/law enforcement operations in the field.</v>
      </c>
      <c r="C25" s="145" t="str">
        <f>'3. ALL COMPETENCES (SOURCE)'!C251</f>
        <v>• Organising, supervising and monitoring crime prevention/law enforcement operations conducted by ranger teams, community teams or other partners (patrols, inspections, checkpoints etc.).
• Leading crime prevention/law enforcement teams in the field safely and according to plans and established rules and procedures.
• Ensuring that law enforcement personnel are fully conversant with relevant operating procedures.</v>
      </c>
      <c r="D25" s="13" t="str">
        <f>'3. ALL COMPETENCES (SOURCE)'!D251</f>
        <v>• Details of law enforcement strategies and plans.
• Laws and rights affecting the PA, resources, users and stakeholders and PA personnel.
• Relevant standard operating procedures.
• Field craft (see FLD)</v>
      </c>
      <c r="E25" s="14">
        <f>'3. ALL COMPETENCES (SOURCE)'!E251</f>
        <v>0</v>
      </c>
      <c r="F25" s="13" t="str">
        <f>'3. ALL COMPETENCES (SOURCE)'!F251</f>
        <v>• Submit evidence of leadership in the field of law enforcement, compliance, prevention operations involving all aspects of the job.
• Demonstrate supporting knowledge.</v>
      </c>
      <c r="G25" s="13" t="str">
        <f>'3. ALL COMPETENCES (SOURCE)'!G251</f>
        <v>• Accreditation of prior qualifications and experience.
• Evidence portfolio assessment. 
• Test of knowledge.</v>
      </c>
      <c r="H25" s="14">
        <f>'3. ALL COMPETENCES (SOURCE)'!H251</f>
        <v>0</v>
      </c>
    </row>
    <row r="26" spans="1:8" ht="150" outlineLevel="4" x14ac:dyDescent="0.25">
      <c r="A26" s="20" t="str">
        <f>'3. ALL COMPETENCES (SOURCE)'!A252</f>
        <v>LAR 2.3</v>
      </c>
      <c r="B26" s="22" t="str">
        <f>'3. ALL COMPETENCES (SOURCE)'!B252</f>
        <v>Work with local communities to resist and prevent illegal activities.</v>
      </c>
      <c r="C26" s="145" t="str">
        <f>'3. ALL COMPETENCES (SOURCE)'!C252</f>
        <v>• Providing information and guidance to stakeholders concerning laws and regulations.
• Working with stakeholders to identify their concerns regarding threats, security and other issues.
• Developing contacts and relations with local communities to cooperate in law enforcement.
• Using a range of ‘soft’ techniques to encourage and enable behaviour change and cooperation.
• Responding to requests for law enforcement and security support from local stakeholders.</v>
      </c>
      <c r="D26" s="13" t="str">
        <f>'3. ALL COMPETENCES (SOURCE)'!D252</f>
        <v>• Local communities in and around the PA (see COM).
• Threats and issues affecting local communities.
• Communication skills.</v>
      </c>
      <c r="E26" s="14">
        <f>'3. ALL COMPETENCES (SOURCE)'!E252</f>
        <v>0</v>
      </c>
      <c r="F26" s="13" t="str">
        <f>'3. ALL COMPETENCES (SOURCE)'!F252</f>
        <v>• Submit evidence of constructive and effective cooperation with community members.
• Testimony from community members
• Demonstrate supporting knowledge.</v>
      </c>
      <c r="G26" s="13" t="str">
        <f>'3. ALL COMPETENCES (SOURCE)'!G252</f>
        <v>• Accreditation of prior qualifications and experience.
• Evidence portfolio assessment. 
• Test of knowledge.</v>
      </c>
      <c r="H26" s="14">
        <f>'3. ALL COMPETENCES (SOURCE)'!H252</f>
        <v>0</v>
      </c>
    </row>
    <row r="27" spans="1:8" ht="79.5" customHeight="1" outlineLevel="4" x14ac:dyDescent="0.25">
      <c r="A27" s="20" t="str">
        <f>'3. ALL COMPETENCES (SOURCE)'!A253</f>
        <v>LAR 2.4</v>
      </c>
      <c r="B27" s="22" t="str">
        <f>'3. ALL COMPETENCES (SOURCE)'!B253</f>
        <v xml:space="preserve">Ensure effective and legal apprehension of suspects and violators </v>
      </c>
      <c r="C27" s="145" t="str">
        <f>'3. ALL COMPETENCES (SOURCE)'!C253</f>
        <v>• Ensuring that procedures for detaining, searching or arresting suspects are followed correctly, and that their rights are fully respected.
• Ensuring that law enforcement personnel are fully conversant with relevant operating procedures.
• Securing the support and cooperation of law enforcement agencies in apprehending and detaining suspects.</v>
      </c>
      <c r="D27" s="13" t="str">
        <f>'3. ALL COMPETENCES (SOURCE)'!D253</f>
        <v>• Relevant laws.
• Rights of detainees.
• Relevant standard operating procedures.</v>
      </c>
      <c r="E27" s="14">
        <f>'3. ALL COMPETENCES (SOURCE)'!E253</f>
        <v>0</v>
      </c>
      <c r="F27" s="13" t="str">
        <f>'3. ALL COMPETENCES (SOURCE)'!F253</f>
        <v>• Submit evidence of correct treatment of suspects in a range of situations.
• Demonstrate use of effective and legal questioning techniques.
• Demonstrate supporting knowledge.</v>
      </c>
      <c r="G27" s="13" t="str">
        <f>'3. ALL COMPETENCES (SOURCE)'!G253</f>
        <v>• Accreditation of prior qualifications and experience.
• Practical tests/simulations.
• Evidence portfolio assessment. 
• Test of knowledge.</v>
      </c>
      <c r="H27" s="14">
        <f>'3. ALL COMPETENCES (SOURCE)'!H253</f>
        <v>0</v>
      </c>
    </row>
    <row r="28" spans="1:8" ht="79.5" customHeight="1" outlineLevel="4" x14ac:dyDescent="0.25">
      <c r="A28" s="20" t="str">
        <f>'3. ALL COMPETENCES (SOURCE)'!A254</f>
        <v>LAR 2.5</v>
      </c>
      <c r="B28" s="22" t="str">
        <f>'3. ALL COMPETENCES (SOURCE)'!B254</f>
        <v>Question and secure statements from suspects and witnesses effectively and legally.</v>
      </c>
      <c r="C28" s="145" t="str">
        <f>'3. ALL COMPETENCES (SOURCE)'!C254</f>
        <v>• Using a range of legal and appropriate techniques to gather information from  detainees, suspects and witnesses.
• Taking full and detailed notes of interviews.
• Following correct procedures for taking written statements and for recording interviews.
• Ensuring that their rights are fully respected.</v>
      </c>
      <c r="D28" s="13" t="str">
        <f>'3. ALL COMPETENCES (SOURCE)'!D254</f>
        <v>• Relevant laws.
• Rights of detainees, sustpects and witnesses.
• Questioning techniques.
• Correct documentation of interviews and statements.
• Relevant standard operating procedures.</v>
      </c>
      <c r="E28" s="14">
        <f>'3. ALL COMPETENCES (SOURCE)'!E254</f>
        <v>0</v>
      </c>
      <c r="F28" s="13" t="str">
        <f>'3. ALL COMPETENCES (SOURCE)'!F254</f>
        <v>• Submit evidence of correct gathering and documentation of information and testimony from detainees, suspects and witnesses. 
• Demonstrate use of effective and legal questioning techniques.
• Demonstrate supporting knowledge.</v>
      </c>
      <c r="G28" s="13" t="str">
        <f>'3. ALL COMPETENCES (SOURCE)'!G254</f>
        <v>• Accreditation of prior qualifications and experience.
• Practical tests/simulations.
• Evidence portfolio assessment. 
• Test of knowledge.</v>
      </c>
      <c r="H28" s="14">
        <f>'3. ALL COMPETENCES (SOURCE)'!H254</f>
        <v>0</v>
      </c>
    </row>
    <row r="29" spans="1:8" ht="106.5" customHeight="1" outlineLevel="4" x14ac:dyDescent="0.25">
      <c r="A29" s="20" t="str">
        <f>'3. ALL COMPETENCES (SOURCE)'!A255</f>
        <v>LAR 2.6</v>
      </c>
      <c r="B29" s="22" t="str">
        <f>'3. ALL COMPETENCES (SOURCE)'!B255</f>
        <v>Manage crime scenes and seized evidence using correct procedures.</v>
      </c>
      <c r="C29" s="145" t="str">
        <f>'3. ALL COMPETENCES (SOURCE)'!C255</f>
        <v>• Ensuring that correct procedures are followed for: searches of people, vehicles, property, baggage; securing crime scenes; preserving evidence at the scene; noting and collecting evidence;recording, labelling, storage and retrieval of evidence (written and physical).
• Ensuring that law enforcement personnel are fully conversant with relevant operating procedures.</v>
      </c>
      <c r="D29" s="13" t="str">
        <f>'3. ALL COMPETENCES (SOURCE)'!D255</f>
        <v>• Relevant laws.
• Relevant standard operating procedures.</v>
      </c>
      <c r="E29" s="14">
        <f>'3. ALL COMPETENCES (SOURCE)'!E255</f>
        <v>0</v>
      </c>
      <c r="F29" s="13" t="str">
        <f>'3. ALL COMPETENCES (SOURCE)'!F255</f>
        <v>• Submit evidence of correct management of a range of crime scenes. 
• Submit evidence of management of collected evidence.
• Demonstrate supporting knowledge.</v>
      </c>
      <c r="G29" s="13" t="str">
        <f>'3. ALL COMPETENCES (SOURCE)'!G255</f>
        <v>• Accreditation of prior qualifications and experience.
• Practical tests/simulations.
• Evidence portfolio assessment. 
• Test of knowledge.</v>
      </c>
      <c r="H29" s="14">
        <f>'3. ALL COMPETENCES (SOURCE)'!H255</f>
        <v>0</v>
      </c>
    </row>
    <row r="30" spans="1:8" ht="88.5" customHeight="1" outlineLevel="4" x14ac:dyDescent="0.25">
      <c r="A30" s="20" t="str">
        <f>'3. ALL COMPETENCES (SOURCE)'!A256</f>
        <v>LAR 2.7</v>
      </c>
      <c r="B30" s="22" t="str">
        <f>'3. ALL COMPETENCES (SOURCE)'!B256</f>
        <v>Process legal cases related to violations.</v>
      </c>
      <c r="C30" s="145" t="str">
        <f>'3. ALL COMPETENCES (SOURCE)'!C256</f>
        <v xml:space="preserve">• Pursuing cases through all the required stages (formal reporting of events, follow up investigations, collecting further evidence, securing witness testimony, presenting a case, providing formal testimony).
• Collaborating with law enforcement agencies and the judiciary.
</v>
      </c>
      <c r="D30" s="13" t="str">
        <f>'3. ALL COMPETENCES (SOURCE)'!D256</f>
        <v>• Details of legal processes.
• Relevant standard operating procedures.</v>
      </c>
      <c r="E30" s="14">
        <f>'3. ALL COMPETENCES (SOURCE)'!E256</f>
        <v>0</v>
      </c>
      <c r="F30" s="13" t="str">
        <f>'3. ALL COMPETENCES (SOURCE)'!F256</f>
        <v>• Submit evidence of pursuit of a case through all required stages.
• Demonstrate supporting knowledge.</v>
      </c>
      <c r="G30" s="13" t="str">
        <f>'3. ALL COMPETENCES (SOURCE)'!G256</f>
        <v>• Accreditation of prior qualifications and experience.
• Practical tests/simulations.
• Evidence portfolio assessment. 
• Test of knowledge.</v>
      </c>
      <c r="H30" s="14">
        <f>'3. ALL COMPETENCES (SOURCE)'!H256</f>
        <v>0</v>
      </c>
    </row>
    <row r="31" spans="1:8" ht="93" customHeight="1" outlineLevel="4" x14ac:dyDescent="0.25">
      <c r="A31" s="20" t="str">
        <f>'3. ALL COMPETENCES (SOURCE)'!A257</f>
        <v>LAR 2.8</v>
      </c>
      <c r="B31" s="22" t="str">
        <f>'3. ALL COMPETENCES (SOURCE)'!B257</f>
        <v>Conduct complex investigations into environmental crime and/or security threats.</v>
      </c>
      <c r="C31" s="145" t="str">
        <f>'3. ALL COMPETENCES (SOURCE)'!C257</f>
        <v>• Gathering evidence using a range of means, e.g.: working with informants and ensuring their security; conducting covert observation and information gathering; conducting trade chain investigations outside the protected area.
• Collaborating with law enforcement authorities.</v>
      </c>
      <c r="D31" s="13" t="str">
        <f>'3. ALL COMPETENCES (SOURCE)'!D257</f>
        <v>• A range of appropriate investigative techniques.
• Roles of law enforcement agencies.</v>
      </c>
      <c r="E31" s="14">
        <f>'3. ALL COMPETENCES (SOURCE)'!E257</f>
        <v>0</v>
      </c>
      <c r="F31" s="13" t="str">
        <f>'3. ALL COMPETENCES (SOURCE)'!F257</f>
        <v>• Evidence of implementation of a detailed investigation
• Demonstrate supporting knowledge.</v>
      </c>
      <c r="G31" s="13" t="str">
        <f>'3. ALL COMPETENCES (SOURCE)'!G257</f>
        <v>• Accreditation of prior qualifications and experience.
• Evidence portfolio assessment. 
• Oral/written test of knowledge</v>
      </c>
      <c r="H31" s="14">
        <f>'3. ALL COMPETENCES (SOURCE)'!H257</f>
        <v>0</v>
      </c>
    </row>
    <row r="32" spans="1:8" ht="159" customHeight="1" outlineLevel="4" x14ac:dyDescent="0.25">
      <c r="A32" s="20" t="str">
        <f>'3. ALL COMPETENCES (SOURCE)'!A258</f>
        <v>LAR 2.9</v>
      </c>
      <c r="B32" s="22" t="str">
        <f>'3. ALL COMPETENCES (SOURCE)'!B258</f>
        <v>Address major security threats in the field.</v>
      </c>
      <c r="C32" s="145" t="str">
        <f>'3. ALL COMPETENCES (SOURCE)'!C258</f>
        <v>• Ensuring the security of staff, local stakeholders and visitors against physical threats.
• Identifying security threats, developing threat reduction/response procedures for personnel, staff and stakeholders.
• Providing instruction and guidance and ensuring procedures are followed.</v>
      </c>
      <c r="D32" s="13" t="str">
        <f>'3. ALL COMPETENCES (SOURCE)'!D258</f>
        <v>• Major likely threats and suitable responses.
• Relevant standard operating procedures.</v>
      </c>
      <c r="E32" s="14">
        <f>'3. ALL COMPETENCES (SOURCE)'!E258</f>
        <v>0</v>
      </c>
      <c r="F32" s="13" t="str">
        <f>'3. ALL COMPETENCES (SOURCE)'!F258</f>
        <v>• Evidence of development and implementation of threat reduction/response plans.
• Demonstrate supporting knowledge.</v>
      </c>
      <c r="G32" s="13" t="str">
        <f>'3. ALL COMPETENCES (SOURCE)'!G258</f>
        <v>• Accreditation of prior qualifications and experience.
• Evidence portfolio assessment. 
• Test of knowledge.</v>
      </c>
      <c r="H32" s="14">
        <f>'3. ALL COMPETENCES (SOURCE)'!H258</f>
        <v>0</v>
      </c>
    </row>
    <row r="33" spans="1:8" ht="107.25" customHeight="1" outlineLevel="4" x14ac:dyDescent="0.25">
      <c r="A33" s="20" t="str">
        <f>'3. ALL COMPETENCES (SOURCE)'!A259</f>
        <v>LAR 2.10</v>
      </c>
      <c r="B33" s="22" t="str">
        <f>'3. ALL COMPETENCES (SOURCE)'!B259</f>
        <v>Ensure that correct procedures are followed for use of firearms.</v>
      </c>
      <c r="C33" s="145" t="str">
        <f>'3. ALL COMPETENCES (SOURCE)'!C259</f>
        <v>• Ensuring that correct and legally required procedures are complied with for all aspects of firearms use (e.g. registration of firearms, storage of arms and ammunition, maintenance and checking, training and certification of authorised users, issuing of firearms and ammunition, correct use, observance of standard operating procedures and rules of engagement, reporting and documentation of incidents).
• Providing a high level of training and supervision.</v>
      </c>
      <c r="D33" s="13" t="str">
        <f>'3. ALL COMPETENCES (SOURCE)'!D259</f>
        <v>• Laws and regulations related to possession and use of firearms and ammunition.
• Relevant standard operating procedures and rules of engagement.</v>
      </c>
      <c r="E33" s="14">
        <f>'3. ALL COMPETENCES (SOURCE)'!E259</f>
        <v>0</v>
      </c>
      <c r="F33" s="13" t="str">
        <f>'3. ALL COMPETENCES (SOURCE)'!F259</f>
        <v>• Demonstrate application of all aspects of corruct procedures for use of firearms and ammunition.
• Demonstrate comprehensive supporting knowledge.</v>
      </c>
      <c r="G33" s="13" t="str">
        <f>'3. ALL COMPETENCES (SOURCE)'!G259</f>
        <v>• Accreditation of prior qualifications and experience.
• Evidence portfolio assessment. 
•Practical test.
• Test of knowledge.</v>
      </c>
      <c r="H33" s="14">
        <f>'3. ALL COMPETENCES (SOURCE)'!H259</f>
        <v>0</v>
      </c>
    </row>
    <row r="34" spans="1:8" ht="57" customHeight="1" outlineLevel="4" x14ac:dyDescent="0.25">
      <c r="A34" s="20" t="str">
        <f>'3. ALL COMPETENCES (SOURCE)'!A260</f>
        <v>LAR 2.11</v>
      </c>
      <c r="B34" s="22" t="str">
        <f>'3. ALL COMPETENCES (SOURCE)'!B260</f>
        <v>Deploy and use remote surveillance equipment.</v>
      </c>
      <c r="C34" s="145" t="str">
        <f>'3. ALL COMPETENCES (SOURCE)'!C260</f>
        <v>• Effectively deploying and gathering information using equipment such as unmanned aerial vehicles, automatic cameras, radar, balloons, shot detectors, metal detectors etc.</v>
      </c>
      <c r="D34" s="13" t="str">
        <f>'3. ALL COMPETENCES (SOURCE)'!D260</f>
        <v>• Uses and limitations of available equipment.
• Safe, use, legal use and maintenance of equipment.</v>
      </c>
      <c r="E34" s="14">
        <f>'3. ALL COMPETENCES (SOURCE)'!E260</f>
        <v>0</v>
      </c>
      <c r="F34" s="13" t="str">
        <f>'3. ALL COMPETENCES (SOURCE)'!F260</f>
        <v xml:space="preserve">• Evidence of successful deployment of 2 types of remote surveillance </v>
      </c>
      <c r="G34" s="13" t="str">
        <f>'3. ALL COMPETENCES (SOURCE)'!G260</f>
        <v>• Accreditation of prior qualifications and experience.
• Evidence portfolio assessment. 
• Test of knowledge.</v>
      </c>
      <c r="H34" s="14">
        <f>'3. ALL COMPETENCES (SOURCE)'!H260</f>
        <v>0</v>
      </c>
    </row>
    <row r="35" spans="1:8" ht="56.25" customHeight="1" outlineLevel="4" x14ac:dyDescent="0.25">
      <c r="A35" s="79" t="str">
        <f>'3. ALL COMPETENCES (SOURCE)'!A261</f>
        <v>LEVEL CODE</v>
      </c>
      <c r="B35" s="79" t="str">
        <f>'3. ALL COMPETENCES (SOURCE)'!B261</f>
        <v>LEVEL TITLE</v>
      </c>
      <c r="C35" s="132" t="str">
        <f>'3. ALL COMPETENCES (SOURCE)'!C261</f>
        <v>OVERALL COMPETENCE FOR THE LEVEL</v>
      </c>
      <c r="D35" s="132" t="str">
        <f>'3. ALL COMPETENCES (SOURCE)'!D261</f>
        <v>GENERAL SUPPORTING KNOWLEDGE AND UNDERSTANDING FOR THE LEVEL</v>
      </c>
      <c r="E35" s="80" t="str">
        <f>'3. ALL COMPETENCES (SOURCE)'!E261</f>
        <v>ASSOCIATED COMPETENCES FOR THE LEVEL</v>
      </c>
      <c r="F35" s="454" t="str">
        <f>'3. ALL COMPETENCES (SOURCE)'!F261</f>
        <v xml:space="preserve"> ASSESSMENT/CERTIFICATION EXAMPLES</v>
      </c>
      <c r="G35" s="455">
        <f>'3. ALL COMPETENCES (SOURCE)'!G261</f>
        <v>0</v>
      </c>
      <c r="H35" s="455">
        <f>'3. ALL COMPETENCES (SOURCE)'!H261</f>
        <v>0</v>
      </c>
    </row>
    <row r="36" spans="1:8" ht="78.75" outlineLevel="3" x14ac:dyDescent="0.25">
      <c r="A36" s="78" t="str">
        <f>'3. ALL COMPETENCES (SOURCE)'!A262</f>
        <v>LAR 1</v>
      </c>
      <c r="B36" s="78" t="str">
        <f>'3. ALL COMPETENCES (SOURCE)'!B262</f>
        <v>UPHOLDING LAWS AND REGULATIONS. LEVEL 1</v>
      </c>
      <c r="C36" s="133" t="str">
        <f>'3. ALL COMPETENCES (SOURCE)'!C262</f>
        <v>Conduct supervised prevention, enforcement and compliance activities.</v>
      </c>
      <c r="D36" s="134" t="str">
        <f>'3. ALL COMPETENCES (SOURCE)'!D262</f>
        <v>• Main threats to the PA.
• Relevant elements of the law. 
• Legal rights and obligations of individuals and of law enforcement officers.
• Relevant policies and operating procedures.</v>
      </c>
      <c r="E36" s="55" t="str">
        <f>'3. ALL COMPETENCES (SOURCE)'!E262</f>
        <v xml:space="preserve"> FLD 1; COM 1; BIO 1; CAC 1; AWA 1; ADR 1</v>
      </c>
      <c r="F36" s="180" t="str">
        <f>'3. ALL COMPETENCES (SOURCE)'!F262</f>
        <v>EXAMPLE PERFORMANCE CRITERIA</v>
      </c>
      <c r="G36" s="180" t="str">
        <f>'3. ALL COMPETENCES (SOURCE)'!G262</f>
        <v>EXAMPLE MEANS OF ASSESSMENT</v>
      </c>
      <c r="H36" s="64" t="str">
        <f>'3. ALL COMPETENCES (SOURCE)'!H262</f>
        <v>RECOMMENDED PRIOR COMPETENCE REQUIREMENTS FOR THE LEVEL</v>
      </c>
    </row>
    <row r="37" spans="1:8" ht="105" customHeight="1" outlineLevel="4" x14ac:dyDescent="0.3">
      <c r="A37" s="11" t="str">
        <f>'3. ALL COMPETENCES (SOURCE)'!A263</f>
        <v>Code</v>
      </c>
      <c r="B37" s="11" t="str">
        <f>'3. ALL COMPETENCES (SOURCE)'!B263</f>
        <v>Competence Statement. 
The individual should be able to:</v>
      </c>
      <c r="C37" s="153" t="str">
        <f>'3. ALL COMPETENCES (SOURCE)'!C263</f>
        <v>Details, scope and variations. 
A brief explanation of the competence.</v>
      </c>
      <c r="D37" s="154" t="str">
        <f>'3. ALL COMPETENCES (SOURCE)'!D263</f>
        <v>Main specific knowledge requirements for the competence.</v>
      </c>
      <c r="E37" s="40" t="str">
        <f>'3. ALL COMPETENCES (SOURCE)'!E263</f>
        <v xml:space="preserve"> </v>
      </c>
      <c r="F37" s="184" t="str">
        <f>'3. ALL COMPETENCES (SOURCE)'!F263</f>
        <v>Example performance criteria for certification</v>
      </c>
      <c r="G37" s="184" t="str">
        <f>'3. ALL COMPETENCES (SOURCE)'!G263</f>
        <v>Example means of assessment</v>
      </c>
      <c r="H37" s="100" t="str">
        <f>'3. ALL COMPETENCES (SOURCE)'!H263</f>
        <v>UNI, FLD 1</v>
      </c>
    </row>
    <row r="38" spans="1:8" ht="120" customHeight="1" outlineLevel="4" x14ac:dyDescent="0.25">
      <c r="A38" s="20" t="str">
        <f>'3. ALL COMPETENCES (SOURCE)'!A264</f>
        <v>LAR 1.1</v>
      </c>
      <c r="B38" s="22" t="str">
        <f>'3. ALL COMPETENCES (SOURCE)'!B264</f>
        <v>Identify signs and evidence of unauthorised activities and security threats in the field.</v>
      </c>
      <c r="C38" s="13" t="str">
        <f>'3. ALL COMPETENCES (SOURCE)'!C264</f>
        <v>• Recognising and identifying signs and evidence relevant to the threats and legal issues faced by the PA. 
• For example: signs of illegal logging(cut stumps, sawmill sites, extraction routes, chainsaw noise); poaching (different types of snare and trap, gunshots, remains of poached animals); use of poisons; unauthorised access, unauthorised resource use; unexploded ordnance; security threats (incursions, traps, potential confrontations).</v>
      </c>
      <c r="D38" s="13" t="str">
        <f>'3. ALL COMPETENCES (SOURCE)'!D264</f>
        <v>• The main threats faced by the PA.
• Signs of illegal activity.
• Species targeted by poachers.</v>
      </c>
      <c r="E38" s="14">
        <f>'3. ALL COMPETENCES (SOURCE)'!E264</f>
        <v>0</v>
      </c>
      <c r="F38" s="13" t="str">
        <f>'3. ALL COMPETENCES (SOURCE)'!F264</f>
        <v>• Describe the 5 main threats to the PA and how they would be recognised in the field
• Identify 5 common field indicators of illegal activity
• Demonstrate supporting knowledge.</v>
      </c>
      <c r="G38" s="13" t="str">
        <f>'3. ALL COMPETENCES (SOURCE)'!G264</f>
        <v>• Practical tests in the field or in a realistic simulation. 
• Oral test of knowledge.</v>
      </c>
      <c r="H38" s="14">
        <f>'3. ALL COMPETENCES (SOURCE)'!H264</f>
        <v>0</v>
      </c>
    </row>
    <row r="39" spans="1:8" ht="90" outlineLevel="4" x14ac:dyDescent="0.25">
      <c r="A39" s="20" t="str">
        <f>'3. ALL COMPETENCES (SOURCE)'!A265</f>
        <v>LAR 1.2</v>
      </c>
      <c r="B39" s="22" t="str">
        <f>'3. ALL COMPETENCES (SOURCE)'!B265</f>
        <v>Provide information to protected area users about laws, rights and regulations affecting a protected area.</v>
      </c>
      <c r="C39" s="13" t="str">
        <f>'3. ALL COMPETENCES (SOURCE)'!C265</f>
        <v xml:space="preserve">• Proviiding verbal information and guidance about laws and regulations to stakeholders (local residents, visitors, tourists, authorised users, violators).
•  Explaining and answering questions.
</v>
      </c>
      <c r="D39" s="13" t="str">
        <f>'3. ALL COMPETENCES (SOURCE)'!D265</f>
        <v>• Laws and rights affecting the PA, resources, users and stakeholders and PA personnel. 
• Basic techniques for verbal communication.
•  See also CAC 1.</v>
      </c>
      <c r="E39" s="14">
        <f>'3. ALL COMPETENCES (SOURCE)'!E265</f>
        <v>0</v>
      </c>
      <c r="F39" s="13" t="str">
        <f>'3. ALL COMPETENCES (SOURCE)'!F265</f>
        <v>• Demonstrate accurate oral provision of relevant information to two different types of user
• Demonstrate supporting knowledge.</v>
      </c>
      <c r="G39" s="13" t="str">
        <f>'3. ALL COMPETENCES (SOURCE)'!G265</f>
        <v>• Practical simulation.
• Oral test of knowledge.</v>
      </c>
      <c r="H39" s="14">
        <f>'3. ALL COMPETENCES (SOURCE)'!H265</f>
        <v>0</v>
      </c>
    </row>
    <row r="40" spans="1:8" ht="135" outlineLevel="4" x14ac:dyDescent="0.25">
      <c r="A40" s="20" t="str">
        <f>'3. ALL COMPETENCES (SOURCE)'!A266</f>
        <v>LAR 1.3</v>
      </c>
      <c r="B40" s="22" t="str">
        <f>'3. ALL COMPETENCES (SOURCE)'!B266</f>
        <v>Participate in supervised law enforcement operations in compliance with standard operating procedures.</v>
      </c>
      <c r="C40" s="13" t="str">
        <f>'3. ALL COMPETENCES (SOURCE)'!C266</f>
        <v>• Following correct procedures for typical law enforcement operations: (information gathering, inspections, patrols, searches, checkpoints, raids) legally and in accordance with instructions and SOPs.</v>
      </c>
      <c r="D40" s="13" t="str">
        <f>'3. ALL COMPETENCES (SOURCE)'!D266</f>
        <v>• Laws and rights affecting the PA, resources, users and stakeholders and PA personnel.
• Relevant standard operating procedures.</v>
      </c>
      <c r="E40" s="14">
        <f>'3. ALL COMPETENCES (SOURCE)'!E266</f>
        <v>0</v>
      </c>
      <c r="F40" s="13" t="str">
        <f>'3. ALL COMPETENCES (SOURCE)'!F266</f>
        <v>• Demonstrate use of correct procedures under supervision in 3 typical scenarios.
• Documented participation in at least five operations.
• Demonstrate supporting knowledge.</v>
      </c>
      <c r="G40" s="13" t="str">
        <f>'3. ALL COMPETENCES (SOURCE)'!G266</f>
        <v>• Completion of practical test/simulation.
• Evidence portfolio assessment. 
• Testimony from senior ranger/patrol leader.
• Oral test of knowledge.</v>
      </c>
      <c r="H40" s="14">
        <f>'3. ALL COMPETENCES (SOURCE)'!H266</f>
        <v>0</v>
      </c>
    </row>
    <row r="41" spans="1:8" ht="120" outlineLevel="4" x14ac:dyDescent="0.25">
      <c r="A41" s="20" t="str">
        <f>'3. ALL COMPETENCES (SOURCE)'!A267</f>
        <v>LAR 1.4</v>
      </c>
      <c r="B41" s="22" t="str">
        <f>'3. ALL COMPETENCES (SOURCE)'!B267</f>
        <v>Follow legal, ethical and safe procedures for apprehending suspects, violators and detainees.</v>
      </c>
      <c r="C41" s="13" t="str">
        <f>'3. ALL COMPETENCES (SOURCE)'!C267</f>
        <v>• Apprehending, detaining or arresting suspects (if permitted) legally, ethically and in accordance with instructions and established procedures.
• Taking steps to ensure apprehension by other law enforcement personnel (e.g. police)  if required.
• Respecting the rights of suspects and the general public.</v>
      </c>
      <c r="D41" s="13" t="str">
        <f>'3. ALL COMPETENCES (SOURCE)'!D267</f>
        <v>• Laws and rights affecting the PA, resources, users and stakeholders and PA personnel.
• Relevant standard operating procedures.
• Procedures for contacting law enforcement agencies if required.</v>
      </c>
      <c r="E41" s="14">
        <f>'3. ALL COMPETENCES (SOURCE)'!E267</f>
        <v>0</v>
      </c>
      <c r="F41" s="13" t="str">
        <f>'3. ALL COMPETENCES (SOURCE)'!F267</f>
        <v>• Follow correct procedures in 3 typical scenarios.
• Documented participation in at least 3 relevant actions.
• Demonstrate supporting knowledge.</v>
      </c>
      <c r="G41" s="13" t="str">
        <f>'3. ALL COMPETENCES (SOURCE)'!G267</f>
        <v>• Completion of practical test/simulation.
• Evidence portfolio assessment. 
• Testimony from senior ranger/patrol leader.
• Oral test of knowledge.</v>
      </c>
      <c r="H41" s="14">
        <f>'3. ALL COMPETENCES (SOURCE)'!H267</f>
        <v>0</v>
      </c>
    </row>
    <row r="42" spans="1:8" ht="120" outlineLevel="4" x14ac:dyDescent="0.25">
      <c r="A42" s="20" t="str">
        <f>'3. ALL COMPETENCES (SOURCE)'!A268</f>
        <v>LAR 1.5</v>
      </c>
      <c r="B42" s="22" t="str">
        <f>'3. ALL COMPETENCES (SOURCE)'!B268</f>
        <v>Follow correct procedures for protecting crime scenes and for seizing, securing and documenting evidence.</v>
      </c>
      <c r="C42" s="13" t="str">
        <f>'3. ALL COMPETENCES (SOURCE)'!C268</f>
        <v xml:space="preserve">• Securing crime scenes in order to enable detailed documentation and investigations.
• Preserving, collecting and documenting evidence related to violations, legally and in accordance with instructions and established procedures.
</v>
      </c>
      <c r="D42" s="13" t="str">
        <f>'3. ALL COMPETENCES (SOURCE)'!D268</f>
        <v>• Laws and procedures related to evidence and crime scenes.
• Relevant standard operating procedures.</v>
      </c>
      <c r="E42" s="14">
        <f>'3. ALL COMPETENCES (SOURCE)'!E268</f>
        <v>0</v>
      </c>
      <c r="F42" s="13" t="str">
        <f>'3. ALL COMPETENCES (SOURCE)'!F268</f>
        <v>• Follow correct procedures in 2 typical scenarios 
• Documented participation in at least 3 relevant actions.
• Demonstrate supporting knowledge.</v>
      </c>
      <c r="G42" s="13" t="str">
        <f>'3. ALL COMPETENCES (SOURCE)'!G268</f>
        <v>• Completion of practical test/simulation.
• Evidence portfolio assessment. 
• Testimony from senior ranger/patrol leader.
• Oral test of knowledge.</v>
      </c>
      <c r="H42" s="14">
        <f>'3. ALL COMPETENCES (SOURCE)'!H268</f>
        <v>0</v>
      </c>
    </row>
    <row r="43" spans="1:8" ht="96.75" customHeight="1" outlineLevel="4" x14ac:dyDescent="0.25">
      <c r="A43" s="20" t="str">
        <f>'3. ALL COMPETENCES (SOURCE)'!A269</f>
        <v>LAR 1.6</v>
      </c>
      <c r="B43" s="22" t="str">
        <f>'3. ALL COMPETENCES (SOURCE)'!B269</f>
        <v>Treat suspects and members of the public correctly and legally during prevention and enforcement activities.</v>
      </c>
      <c r="C43" s="13" t="str">
        <f>'3. ALL COMPETENCES (SOURCE)'!C269</f>
        <v>• Ensuring that all contacts with suspects, local people and the general public are conducted legally, professionally and respectfully.
• Refraining from and preventing mistreatment of the public and of suspects. 
• Refraining from and preventing corrupt behaviour.</v>
      </c>
      <c r="D43" s="13" t="str">
        <f>'3. ALL COMPETENCES (SOURCE)'!D269</f>
        <v>• Laws and rights affecting the PA, resources, users and stakeholders and PA personnel.
• Relevant standard operating procedures.</v>
      </c>
      <c r="E43" s="14">
        <f>'3. ALL COMPETENCES (SOURCE)'!E269</f>
        <v>0</v>
      </c>
      <c r="F43" s="13" t="str">
        <f>'3. ALL COMPETENCES (SOURCE)'!F269</f>
        <v>• Follow correct procedures in 2 typical scenarios.
• Demonstrate supporting knowledge.</v>
      </c>
      <c r="G43" s="13" t="str">
        <f>'3. ALL COMPETENCES (SOURCE)'!G269</f>
        <v>• Completion of practical test/simulation.
• Evidence portfolio assessment. 
• Testimony from senior ranger/patrol leader.
• Oral test of knowledge.</v>
      </c>
      <c r="H43" s="14">
        <f>'3. ALL COMPETENCES (SOURCE)'!H269</f>
        <v>0</v>
      </c>
    </row>
    <row r="44" spans="1:8" ht="61.5" customHeight="1" outlineLevel="4" x14ac:dyDescent="0.25">
      <c r="A44" s="20" t="str">
        <f>'3. ALL COMPETENCES (SOURCE)'!A270</f>
        <v>LAR 1.7</v>
      </c>
      <c r="B44" s="22" t="str">
        <f>'3. ALL COMPETENCES (SOURCE)'!B270</f>
        <v>Follow correct procedures for basic documenting and reporting on law enforcement activities.</v>
      </c>
      <c r="C44" s="13" t="str">
        <f>'3. ALL COMPETENCES (SOURCE)'!C270</f>
        <v xml:space="preserve">• Providing accurate verbal and written reports according to the law and to prescribed procedures.
•Using digital aids for recording information in the field if required (e.g.. handheld computers, smart phones, applications such as SMART and FIST).
</v>
      </c>
      <c r="D44" s="13" t="str">
        <f>'3. ALL COMPETENCES (SOURCE)'!D270</f>
        <v xml:space="preserve">• Procedures and format for reporting.
• Use of electronic data collection devices.
• Relevant standard operating procedures.
</v>
      </c>
      <c r="E44" s="14">
        <f>'3. ALL COMPETENCES (SOURCE)'!E270</f>
        <v>0</v>
      </c>
      <c r="F44" s="13" t="str">
        <f>'3. ALL COMPETENCES (SOURCE)'!F270</f>
        <v>• Complete required official documentation correctly.
• Demonstrate supporting knowledge.</v>
      </c>
      <c r="G44" s="13" t="str">
        <f>'3. ALL COMPETENCES (SOURCE)'!G270</f>
        <v>• Completion of practical test/simulation.
• Completion of required written documentation.
• Evidence portfolio assessment. 
• Oral test of knowledge.</v>
      </c>
      <c r="H44" s="14">
        <f>'3. ALL COMPETENCES (SOURCE)'!H270</f>
        <v>0</v>
      </c>
    </row>
    <row r="45" spans="1:8" ht="120" outlineLevel="4" x14ac:dyDescent="0.25">
      <c r="A45" s="20" t="str">
        <f>'3. ALL COMPETENCES (SOURCE)'!A271</f>
        <v>LAR 1.8</v>
      </c>
      <c r="B45" s="22" t="str">
        <f>'3. ALL COMPETENCES (SOURCE)'!B271</f>
        <v>Provide formal evidence (written and verbal).</v>
      </c>
      <c r="C45" s="13" t="str">
        <f>'3. ALL COMPETENCES (SOURCE)'!C271</f>
        <v>• Providing accurate written statements and accounts.
• Providing accurate, reliable verbal evidence in official investigations and court procedures.</v>
      </c>
      <c r="D45" s="13" t="str">
        <f>'3. ALL COMPETENCES (SOURCE)'!D271</f>
        <v>• Requirements for formal written statements.
• Court procedures and rules for providing evidence.
• Techniques for oral communication and responding to questions (see CAC).</v>
      </c>
      <c r="E45" s="14">
        <f>'3. ALL COMPETENCES (SOURCE)'!E271</f>
        <v>0</v>
      </c>
      <c r="F45" s="13" t="str">
        <f>'3. ALL COMPETENCES (SOURCE)'!F271</f>
        <v>• Submit an accurate and detailed written statement.
• Submit formal oral testimony under questioning.
• Demonstrate supporting knowledge.</v>
      </c>
      <c r="G45" s="13" t="str">
        <f>'3. ALL COMPETENCES (SOURCE)'!G271</f>
        <v>• Completion of practical test/simulation.
• Completion of required written documentation.
• Evidence portfolio assessment. 
• Oral test of knowledge.</v>
      </c>
      <c r="H45" s="14">
        <f>'3. ALL COMPETENCES (SOURCE)'!H271</f>
        <v>0</v>
      </c>
    </row>
    <row r="46" spans="1:8" ht="60" customHeight="1" outlineLevel="4" x14ac:dyDescent="0.25">
      <c r="A46" s="20" t="str">
        <f>'3. ALL COMPETENCES (SOURCE)'!A272</f>
        <v>LAR 1.9</v>
      </c>
      <c r="B46" s="22" t="str">
        <f>'3. ALL COMPETENCES (SOURCE)'!B272</f>
        <v>Respond correctly to non-violent disputes and confrontations.</v>
      </c>
      <c r="C46" s="13" t="str">
        <f>'3. ALL COMPETENCES (SOURCE)'!C272</f>
        <v>• Using a range of non-violent, legal and ethical techniques for avoiding conflict and defusing hostile situations (e.g. dealing with disputes, threats, non-cooperation or intimidation).
• Techniques may include: using correct language, using and reading body language, showing good listening skills, providing clear and consistent responses, staying calm under provocation, knowing when to withdraw and when to summon assistance.
• Following instructions and standard operating procedures in threatening situations.</v>
      </c>
      <c r="D46" s="13" t="str">
        <f>'3. ALL COMPETENCES (SOURCE)'!D272</f>
        <v>• Laws and rights affecting the PA, resources, users and stakeholders and PA personnel.
• Conflict avoidance and reduction techniques.
• Relevant standard operating procedures.</v>
      </c>
      <c r="E46" s="14">
        <f>'3. ALL COMPETENCES (SOURCE)'!E272</f>
        <v>0</v>
      </c>
      <c r="F46" s="13" t="str">
        <f>'3. ALL COMPETENCES (SOURCE)'!F272</f>
        <v>• Demonstrate at least 5 techniques for dealing with conflict in a non violent way.
• Demonstrate supporting knowledge.</v>
      </c>
      <c r="G46" s="13" t="str">
        <f>'3. ALL COMPETENCES (SOURCE)'!G272</f>
        <v>• Completion of practical test/simulation.
• Oral test of knowledge.</v>
      </c>
      <c r="H46" s="14">
        <f>'3. ALL COMPETENCES (SOURCE)'!H272</f>
        <v>0</v>
      </c>
    </row>
    <row r="47" spans="1:8" ht="120" outlineLevel="4" x14ac:dyDescent="0.25">
      <c r="A47" s="20" t="str">
        <f>'3. ALL COMPETENCES (SOURCE)'!A273</f>
        <v>LAR 1.10</v>
      </c>
      <c r="B47" s="22" t="str">
        <f>'3. ALL COMPETENCES (SOURCE)'!B273</f>
        <v>Respond correctly and appropriately to physical threats and attacks.</v>
      </c>
      <c r="C47" s="13" t="str">
        <f>'3. ALL COMPETENCES (SOURCE)'!C273</f>
        <v>• Use of self-defence techniques, equipment and appropriate force in response to physical attacks.
• Following instructions and use of standard operating procedures in threatening situations and physical confrontations.</v>
      </c>
      <c r="D47" s="13" t="str">
        <f>'3. ALL COMPETENCES (SOURCE)'!D273</f>
        <v>• Laws and rights affecting the PA, resources, users and stakeholders and PA personnel.
• Concept of appropriate response and force.
• Standard operating procedures for dealing with violent confrontations.</v>
      </c>
      <c r="E47" s="14">
        <f>'3. ALL COMPETENCES (SOURCE)'!E273</f>
        <v>0</v>
      </c>
      <c r="F47" s="13" t="str">
        <f>'3. ALL COMPETENCES (SOURCE)'!F273</f>
        <v>• Demonstrate use of techniques for personal self defence
• Demonstrate use of techniques for group self defence
• Demonstrate supporting knowledge.</v>
      </c>
      <c r="G47" s="13" t="str">
        <f>'3. ALL COMPETENCES (SOURCE)'!G273</f>
        <v>• Completion of practical tests/simulation.
• Oral test of knowledge.</v>
      </c>
      <c r="H47" s="14">
        <f>'3. ALL COMPETENCES (SOURCE)'!H273</f>
        <v>0</v>
      </c>
    </row>
    <row r="48" spans="1:8" ht="115.5" customHeight="1" outlineLevel="4" x14ac:dyDescent="0.25">
      <c r="A48" s="20" t="str">
        <f>'3. ALL COMPETENCES (SOURCE)'!A274</f>
        <v>LAR 1.11</v>
      </c>
      <c r="B48" s="22" t="str">
        <f>'3. ALL COMPETENCES (SOURCE)'!B274</f>
        <v>Care for and use firearms legally, correctly and safely.</v>
      </c>
      <c r="C48" s="13" t="str">
        <f>'3. ALL COMPETENCES (SOURCE)'!C274</f>
        <v>• Check, maintain, safely handle and store firearms and ammunition according to established rules and procedures.
• Usinge firearms to prevent or respond to life threatening attacks by wildlife and/or people according to the law and standard procedures.
• Cooperating in investigations and reporting following use of firearms.</v>
      </c>
      <c r="D48" s="13" t="str">
        <f>'3. ALL COMPETENCES (SOURCE)'!D274</f>
        <v>• Law regarding handling and use of firearms.
• Specific use of the firearms issued.
• Standard procedures for dealing with violent confrontations.
• Rules of engagement determining the use of firearms.</v>
      </c>
      <c r="E48" s="14">
        <f>'3. ALL COMPETENCES (SOURCE)'!E274</f>
        <v>0</v>
      </c>
      <c r="F48" s="13" t="str">
        <f>'3. ALL COMPETENCES (SOURCE)'!F274</f>
        <v>• Acquire official legal certification for firearms use.
• Demonstrate correct firearms maintenance and storage.
• Demonstrate correct firearms use.</v>
      </c>
      <c r="G48" s="13" t="str">
        <f>'3. ALL COMPETENCES (SOURCE)'!G274</f>
        <v>• Pass official legal certification tests/requirements.
• Oral test of knowledge.</v>
      </c>
      <c r="H48" s="14">
        <f>'3. ALL COMPETENCES (SOURCE)'!H274</f>
        <v>0</v>
      </c>
    </row>
  </sheetData>
  <mergeCells count="6">
    <mergeCell ref="F4:H4"/>
    <mergeCell ref="F12:H12"/>
    <mergeCell ref="F21:H21"/>
    <mergeCell ref="F35:H35"/>
    <mergeCell ref="A1:E1"/>
    <mergeCell ref="F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37"/>
  <sheetViews>
    <sheetView showZeros="0" topLeftCell="A20" zoomScale="60" zoomScaleNormal="60" workbookViewId="0">
      <selection activeCell="C19" sqref="C19"/>
    </sheetView>
  </sheetViews>
  <sheetFormatPr defaultRowHeight="15" outlineLevelRow="4" outlineLevelCol="2" x14ac:dyDescent="0.25"/>
  <cols>
    <col min="1" max="1" width="17.8554687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60"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42"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57">
        <f>'3. ALL COMPETENCES (SOURCE)'!F179</f>
        <v>0</v>
      </c>
      <c r="G2" s="178">
        <f>'3. ALL COMPETENCES (SOURCE)'!F179</f>
        <v>0</v>
      </c>
      <c r="H2" s="57">
        <f>'3. ALL COMPETENCES (SOURCE)'!G179</f>
        <v>0</v>
      </c>
    </row>
    <row r="3" spans="1:8" ht="84" outlineLevel="4" x14ac:dyDescent="0.25">
      <c r="A3" s="89" t="str">
        <f>'3. ALL COMPETENCES (SOURCE)'!A275</f>
        <v>CATEGORY</v>
      </c>
      <c r="B3" s="89" t="str">
        <f>'3. ALL COMPETENCES (SOURCE)'!B275</f>
        <v>COM. LOCAL COMMUNITIES AND CULTURES</v>
      </c>
      <c r="C3" s="130" t="str">
        <f>'3. ALL COMPETENCES (SOURCE)'!C275</f>
        <v xml:space="preserve">
Establishing systems of protected area governance and management that address the needs and rights of local communities.</v>
      </c>
      <c r="D3" s="146" t="str">
        <f>'3. ALL COMPETENCES (SOURCE)'!D275</f>
        <v xml:space="preserve"> </v>
      </c>
      <c r="E3" s="38">
        <f>'3. ALL COMPETENCES (SOURCE)'!E275</f>
        <v>0</v>
      </c>
      <c r="F3" s="179">
        <f>'3. ALL COMPETENCES (SOURCE)'!F275</f>
        <v>0</v>
      </c>
      <c r="G3" s="179"/>
      <c r="H3" s="38"/>
    </row>
    <row r="4" spans="1:8" ht="56.25" x14ac:dyDescent="0.25">
      <c r="A4" s="79" t="str">
        <f>'3. ALL COMPETENCES (SOURCE)'!A276</f>
        <v>LEVEL CODE</v>
      </c>
      <c r="B4" s="79" t="str">
        <f>'3. ALL COMPETENCES (SOURCE)'!B276</f>
        <v>LEVEL TITLE</v>
      </c>
      <c r="C4" s="132" t="str">
        <f>'3. ALL COMPETENCES (SOURCE)'!C276</f>
        <v>OVERALL COMPETENCE FOR THE LEVEL</v>
      </c>
      <c r="D4" s="132" t="str">
        <f>'3. ALL COMPETENCES (SOURCE)'!D276</f>
        <v>GENERAL SUPPORTING KNOWLEDGE AND UNDERSTANDING FOR THE LEVEL</v>
      </c>
      <c r="E4" s="80" t="str">
        <f>'3. ALL COMPETENCES (SOURCE)'!E276</f>
        <v>ASSOCIATED COMPETENCES FOR THE LEVEL</v>
      </c>
      <c r="F4" s="454" t="str">
        <f>'3. ALL COMPETENCES (SOURCE)'!F276</f>
        <v xml:space="preserve"> ASSESSMENT/CERTIFICATION EXAMPLES</v>
      </c>
      <c r="G4" s="455">
        <f>'3. ALL COMPETENCES (SOURCE)'!G276</f>
        <v>0</v>
      </c>
      <c r="H4" s="455">
        <f>'3. ALL COMPETENCES (SOURCE)'!H276</f>
        <v>0</v>
      </c>
    </row>
    <row r="5" spans="1:8" ht="233.25" customHeight="1" x14ac:dyDescent="0.25">
      <c r="A5" s="78" t="str">
        <f>'3. ALL COMPETENCES (SOURCE)'!A277</f>
        <v>COM 4</v>
      </c>
      <c r="B5" s="78" t="str">
        <f>'3. ALL COMPETENCES (SOURCE)'!B277</f>
        <v>LOCAL COMMUNITIES AND CULTURES. LEVEL 4</v>
      </c>
      <c r="C5" s="133" t="str">
        <f>'3. ALL COMPETENCES (SOURCE)'!C277</f>
        <v>Ensure system wide recognition of community rights and needs, and enable community participation in protected area governance and management.</v>
      </c>
      <c r="D5" s="134" t="str">
        <f>'3. ALL COMPETENCES (SOURCE)'!D277</f>
        <v xml:space="preserve">• Diversity of stakeholders, communities and cultures across the PA system and surrounding areas.
• National and international policies, legislation, plans and assistance programmes relevant to protected areas, local communities, indigenous peoples and human rights.
• Principles of free, prior and informed consent.
• Rights based approaches to development and natural resource management.
</v>
      </c>
      <c r="E5" s="55" t="str">
        <f>'3. ALL COMPETENCES (SOURCE)'!E277</f>
        <v xml:space="preserve"> PPP 4; ORG 4; AWA 4; CAC 4; TEC 2 ADR 4; LAR 4</v>
      </c>
      <c r="F5" s="180" t="str">
        <f>'3. ALL COMPETENCES (SOURCE)'!F277</f>
        <v>EXAMPLE PERFORMANCE CRITERIA</v>
      </c>
      <c r="G5" s="180" t="str">
        <f>'3. ALL COMPETENCES (SOURCE)'!G277</f>
        <v>EXAMPLE MEANS OF ASSESSMENT</v>
      </c>
      <c r="H5" s="64" t="str">
        <f>'3. ALL COMPETENCES (SOURCE)'!H277</f>
        <v>RECOMMENDED PRIOR COMPETENCE REQUIREMENTS FOR THE LEVEL</v>
      </c>
    </row>
    <row r="6" spans="1:8" ht="75" x14ac:dyDescent="0.3">
      <c r="A6" s="11" t="str">
        <f>'3. ALL COMPETENCES (SOURCE)'!A278</f>
        <v>Code</v>
      </c>
      <c r="B6" s="11" t="str">
        <f>'3. ALL COMPETENCES (SOURCE)'!B278</f>
        <v>Competence Statement.
The individual should be able to:</v>
      </c>
      <c r="C6" s="153" t="str">
        <f>'3. ALL COMPETENCES (SOURCE)'!C278</f>
        <v>Details, scope and variations. 
A brief explanation of the competence.</v>
      </c>
      <c r="D6" s="154" t="str">
        <f>'3. ALL COMPETENCES (SOURCE)'!D278</f>
        <v>Main specific knowledge requirements for the competence.</v>
      </c>
      <c r="E6" s="40" t="str">
        <f>'3. ALL COMPETENCES (SOURCE)'!E278</f>
        <v xml:space="preserve"> </v>
      </c>
      <c r="F6" s="184" t="str">
        <f>'3. ALL COMPETENCES (SOURCE)'!F278</f>
        <v>Example performance criteria for certification</v>
      </c>
      <c r="G6" s="184" t="str">
        <f>'3. ALL COMPETENCES (SOURCE)'!G278</f>
        <v>Example means of assessment</v>
      </c>
      <c r="H6" s="100" t="str">
        <f>'3. ALL COMPETENCES (SOURCE)'!H278</f>
        <v>UNI; COM 3; CAC 3</v>
      </c>
    </row>
    <row r="7" spans="1:8" ht="180" x14ac:dyDescent="0.25">
      <c r="A7" s="20" t="str">
        <f>'3. ALL COMPETENCES (SOURCE)'!A279</f>
        <v>COM 4.1</v>
      </c>
      <c r="B7" s="22" t="str">
        <f>'3. ALL COMPETENCES (SOURCE)'!B279</f>
        <v>Contribute significantly to formal recognition of the roles, rights and needs of local and indigenous communities in and around protected areas.</v>
      </c>
      <c r="C7" s="13" t="str">
        <f>'3. ALL COMPETENCES (SOURCE)'!C279</f>
        <v xml:space="preserve">• Ensuring that the rights and interests of local communities and indigenous peoples (LCs and IPs) are adequately reflected in policies, laws, regulations and procedures relevant to protected areas.
• Promoting formal recognition of the roles, rights and needs of LCs and IPs. (e.g. through legislation, policies for the PA system, negotiated agreements with indigenous and community groups etc.).
• Promoting the adoption of the principles of free prior informed consent.
• Promoting compliance with international conventions and other agreements.
</v>
      </c>
      <c r="D7" s="13" t="str">
        <f>'3. ALL COMPETENCES (SOURCE)'!D279</f>
        <v>• Laws, policies and practices related to communities, natural resources and protected areas.
• Relationships between IPs and LCs and protected areas.
• Main individuals/organisations representing IPS and LCs.
• Relevant international conventions and agreements.</v>
      </c>
      <c r="E7" s="14">
        <f>'3. ALL COMPETENCES (SOURCE)'!E279</f>
        <v>0</v>
      </c>
      <c r="F7" s="13" t="str">
        <f>'3. ALL COMPETENCES (SOURCE)'!F279</f>
        <v>• Submit an analysis of requirements for improving the legal and regulatory framework.
• Documented and verified relevant contributions a national strategy. plan, or project (e.g. PA System Plan, NBSAP, NEAP).
• Demonstrate supporting knowledge.</v>
      </c>
      <c r="G7" s="13" t="str">
        <f>'3. ALL COMPETENCES (SOURCE)'!G279</f>
        <v>• Accreditation of prior qualifications and experience.
• Evidence portfolio assessment.</v>
      </c>
      <c r="H7" s="14">
        <f>'3. ALL COMPETENCES (SOURCE)'!H279</f>
        <v>0</v>
      </c>
    </row>
    <row r="8" spans="1:8" ht="180" x14ac:dyDescent="0.25">
      <c r="A8" s="20" t="str">
        <f>'3. ALL COMPETENCES (SOURCE)'!A280</f>
        <v>COM 4.2</v>
      </c>
      <c r="B8" s="22" t="str">
        <f>'3. ALL COMPETENCES (SOURCE)'!B280</f>
        <v>Enable integration of the needs and rights of local and indigenous communities into governance and management of protected areas.</v>
      </c>
      <c r="C8" s="13" t="str">
        <f>'3. ALL COMPETENCES (SOURCE)'!C280</f>
        <v xml:space="preserve">• Coordinating assessments of the status, needs and rights of local and indigenous communities in and around protected areas.
• Ensuring that PA management authorities respect laws and regulations affecting local communities and indigenous peoples and their rights of access to and use of resources in PAs (including consideration of traditional laws, rights and knowledge).
• Organising related training and awareness programmes for protected area decision makers and staff and for local communities.
• Enabling establishment of community conserved areas/zones.
• Mobilising resources to support community support and development in and around PAs.
</v>
      </c>
      <c r="D8" s="13" t="str">
        <f>'3. ALL COMPETENCES (SOURCE)'!D280</f>
        <v>• Relevant national policy and legislation.
• International agreements related to local communities, indigenous peoples and protected areas 
• Details of main local stakeholders, communities and indigenous peoples associated with protected areas in the national system.
• Options for and examples of improving and securing rights of PA communities.</v>
      </c>
      <c r="E8" s="14">
        <f>'3. ALL COMPETENCES (SOURCE)'!E280</f>
        <v>0</v>
      </c>
      <c r="F8" s="13" t="str">
        <f>'3. ALL COMPETENCES (SOURCE)'!F280</f>
        <v>• Submit evidence of active and effective promotion and support of community roles and rights across a  PA system.
• Demonstrate supporting knowledge.</v>
      </c>
      <c r="G8" s="13" t="str">
        <f>'3. ALL COMPETENCES (SOURCE)'!G280</f>
        <v>• Accreditation of prior qualifications and experience.
• Evidence portfolio assessment. 
• Testimony of PA communities or indigenous peoples’ groups.</v>
      </c>
      <c r="H8" s="14">
        <f>'3. ALL COMPETENCES (SOURCE)'!H280</f>
        <v>0</v>
      </c>
    </row>
    <row r="9" spans="1:8" ht="135" x14ac:dyDescent="0.25">
      <c r="A9" s="20" t="str">
        <f>'3. ALL COMPETENCES (SOURCE)'!A281</f>
        <v>COM 4.3</v>
      </c>
      <c r="B9" s="22" t="str">
        <f>'3. ALL COMPETENCES (SOURCE)'!B281</f>
        <v>Institutionalise formal participation of local communities in governance and management of protected areas.</v>
      </c>
      <c r="C9" s="13" t="str">
        <f>'3. ALL COMPETENCES (SOURCE)'!C281</f>
        <v xml:space="preserve">• Actively encouraging and enabling appropriate forms of participatory governance of protected areas (e.g. through establishing a range of PA categories and management systems that enable community support and participation, formalising mechanisms for participatory governance, supporting PA directors to establish participatory governance, recognising Community Conserved Areas  etc.)
• Enabling access for PA personnel and local communities to information, guidance, training and support for improved governance.
</v>
      </c>
      <c r="D9" s="13" t="str">
        <f>'3. ALL COMPETENCES (SOURCE)'!D281</f>
        <v>• National policy and legislation regarding governance of PAs and natural resources.
• Options for and examples of improving and extending governance of PAs.
• IUCN governance and protected area categories.</v>
      </c>
      <c r="E9" s="14">
        <f>'3. ALL COMPETENCES (SOURCE)'!E281</f>
        <v>0</v>
      </c>
      <c r="F9" s="13" t="str">
        <f>'3. ALL COMPETENCES (SOURCE)'!F281</f>
        <v>• Submit evidence of active and effective introduction of appropriate forms of participatory governance across the PA system.
• Demonstrate supporting knowledge.</v>
      </c>
      <c r="G9" s="13" t="str">
        <f>'3. ALL COMPETENCES (SOURCE)'!G281</f>
        <v xml:space="preserve">• Accreditation of prior qualifications and experience.
• Evidence portfolio assessment.
• Testimony of PA communities or indigenous peoples’ groups.
</v>
      </c>
      <c r="H9" s="14">
        <f>'3. ALL COMPETENCES (SOURCE)'!H281</f>
        <v>0</v>
      </c>
    </row>
    <row r="10" spans="1:8" ht="135" x14ac:dyDescent="0.25">
      <c r="A10" s="20" t="str">
        <f>'3. ALL COMPETENCES (SOURCE)'!A282</f>
        <v>COM 4.4</v>
      </c>
      <c r="B10" s="22" t="str">
        <f>'3. ALL COMPETENCES (SOURCE)'!B282</f>
        <v>Contribute significantly to initiatives to support the fair and equitable sharing of benefits arising from the use of genetic resources (access and benefit sharing).</v>
      </c>
      <c r="C10" s="13" t="str">
        <f>'3. ALL COMPETENCES (SOURCE)'!C282</f>
        <v xml:space="preserve">• Coordinating assessments of the current situation concerning access and benefit sharing.
• Establishing national legislation, regulations and processes for access and benefit sharing.
• Supporting protected area managers in local application of access and benefit sharing mechanisms.
• Organising relevant training and awareness programmes for protected area decision makers and staff. 
</v>
      </c>
      <c r="D10" s="13" t="str">
        <f>'3. ALL COMPETENCES (SOURCE)'!D282</f>
        <v>• Provisions of the Nagoya Protocol.
• International best practice and case studies regarding access and benefit sharing.
• National policy and legislation regarding access and benefit sharing.</v>
      </c>
      <c r="E10" s="14">
        <f>'3. ALL COMPETENCES (SOURCE)'!E282</f>
        <v>0</v>
      </c>
      <c r="F10" s="13" t="str">
        <f>'3. ALL COMPETENCES (SOURCE)'!F282</f>
        <v>• Submit evidence of active and effective introduction of appropriate forms of participatory governance across the PA system.
• Demonstrate supporting knowledge.</v>
      </c>
      <c r="G10" s="13" t="str">
        <f>'3. ALL COMPETENCES (SOURCE)'!G282</f>
        <v xml:space="preserve">• Accreditation of prior qualifications and experience.
• Evidence portfolio assessment.
• Testimony of PA communities or indigenous peoples’ groups.
</v>
      </c>
      <c r="H10" s="14">
        <f>'3. ALL COMPETENCES (SOURCE)'!H282</f>
        <v>0</v>
      </c>
    </row>
    <row r="11" spans="1:8" ht="90" x14ac:dyDescent="0.25">
      <c r="A11" s="20" t="str">
        <f>'3. ALL COMPETENCES (SOURCE)'!A283</f>
        <v>COM 4.5</v>
      </c>
      <c r="B11" s="22" t="str">
        <f>'3. ALL COMPETENCES (SOURCE)'!B283</f>
        <v>Contribute significantly to international initiatives for improving engagement of local and indigenous communities in protected area management.</v>
      </c>
      <c r="C11" s="13" t="str">
        <f>'3. ALL COMPETENCES (SOURCE)'!C283</f>
        <v>• Making a significant and recognised contribution internationally (e.g. through publication of specialist guidance, active membership of an IUCN specialist group, conference presentations, provision of high level training etc.).
• International best practice.</v>
      </c>
      <c r="D11" s="13" t="str">
        <f>'3. ALL COMPETENCES (SOURCE)'!D283</f>
        <v>• International policy and legislation regarding governance of PAs and natural resources.
• Options for and best practice examples of improving/extending governance of PAs.</v>
      </c>
      <c r="E11" s="14">
        <f>'3. ALL COMPETENCES (SOURCE)'!E283</f>
        <v>0</v>
      </c>
      <c r="F11" s="13" t="str">
        <f>'3. ALL COMPETENCES (SOURCE)'!F283</f>
        <v>• Submit evidence of track record of international activities and contributions.
• Demonstrate supporting knowledge.</v>
      </c>
      <c r="G11" s="13" t="str">
        <f>'3. ALL COMPETENCES (SOURCE)'!G283</f>
        <v xml:space="preserve">• Accreditation of prior qualifications and experience.
• Evidence portfolio assessment.
</v>
      </c>
      <c r="H11" s="14">
        <f>'3. ALL COMPETENCES (SOURCE)'!H283</f>
        <v>0</v>
      </c>
    </row>
    <row r="12" spans="1:8" ht="56.25" x14ac:dyDescent="0.25">
      <c r="A12" s="79" t="str">
        <f>'3. ALL COMPETENCES (SOURCE)'!A284</f>
        <v>LEVEL CODE</v>
      </c>
      <c r="B12" s="79" t="str">
        <f>'3. ALL COMPETENCES (SOURCE)'!B284</f>
        <v>LEVEL TITLE</v>
      </c>
      <c r="C12" s="132" t="str">
        <f>'3. ALL COMPETENCES (SOURCE)'!C284</f>
        <v>OVERALL COMPETENCE FOR THE LEVEL</v>
      </c>
      <c r="D12" s="132" t="str">
        <f>'3. ALL COMPETENCES (SOURCE)'!D284</f>
        <v>GENERAL SUPPORTING KNOWLEDGE AND UNDERSTANDING FOR THE LEVEL</v>
      </c>
      <c r="E12" s="80" t="str">
        <f>'3. ALL COMPETENCES (SOURCE)'!E284</f>
        <v>ASSOCIATED COMPETENCES FOR THE LEVEL</v>
      </c>
      <c r="F12" s="454" t="str">
        <f>'3. ALL COMPETENCES (SOURCE)'!F284</f>
        <v xml:space="preserve"> ASSESSMENT/CERTIFICATION EXAMPLES</v>
      </c>
      <c r="G12" s="455">
        <f>'3. ALL COMPETENCES (SOURCE)'!G284</f>
        <v>0</v>
      </c>
      <c r="H12" s="455">
        <f>'3. ALL COMPETENCES (SOURCE)'!H284</f>
        <v>0</v>
      </c>
    </row>
    <row r="13" spans="1:8" ht="126" x14ac:dyDescent="0.25">
      <c r="A13" s="78" t="str">
        <f>'3. ALL COMPETENCES (SOURCE)'!A285</f>
        <v>COM 3</v>
      </c>
      <c r="B13" s="77" t="str">
        <f>'3. ALL COMPETENCES (SOURCE)'!B285</f>
        <v>LOCAL COMMUNITIES AND CULTURES. LEVEL 3</v>
      </c>
      <c r="C13" s="133" t="str">
        <f>'3. ALL COMPETENCES (SOURCE)'!C285</f>
        <v>Direct the development and implementation of programmes that integrate protected area management objectives with the rights and needs of local communities.</v>
      </c>
      <c r="D13" s="134" t="str">
        <f>'3. ALL COMPETENCES (SOURCE)'!D285</f>
        <v>• Diversity of local stakeholders, communities and cultures.
• Legal and organisational requirements for community development, human rights, access and benefit sharing.
• Principles and practice of community and local sustainable development.
• Principles and practice of good governance.</v>
      </c>
      <c r="E13" s="55" t="str">
        <f>'3. ALL COMPETENCES (SOURCE)'!E285</f>
        <v xml:space="preserve"> PPP 3; ORG 3: AWA 3; CAC 3; TEC 2; ADR 3; LAR 3</v>
      </c>
      <c r="F13" s="180" t="str">
        <f>'3. ALL COMPETENCES (SOURCE)'!F285</f>
        <v>EXAMPLE PERFORMANCE CRITERIA</v>
      </c>
      <c r="G13" s="180" t="str">
        <f>'3. ALL COMPETENCES (SOURCE)'!G285</f>
        <v>EXAMPLE MEANS OF ASSESSMENT</v>
      </c>
      <c r="H13" s="64" t="str">
        <f>'3. ALL COMPETENCES (SOURCE)'!H285</f>
        <v>RECOMMENDED PRIOR COMPETENCE REQUIREMENTS FOR THE LEVEL</v>
      </c>
    </row>
    <row r="14" spans="1:8" ht="75" x14ac:dyDescent="0.25">
      <c r="A14" s="11" t="str">
        <f>'3. ALL COMPETENCES (SOURCE)'!A286</f>
        <v>Code</v>
      </c>
      <c r="B14" s="11" t="str">
        <f>'3. ALL COMPETENCES (SOURCE)'!B286</f>
        <v>Competence Statement.
The individual should be able to:</v>
      </c>
      <c r="C14" s="142" t="str">
        <f>'3. ALL COMPETENCES (SOURCE)'!C286</f>
        <v>Details, scope and variations. 
A brief explanation of the competence.</v>
      </c>
      <c r="D14" s="143" t="str">
        <f>'3. ALL COMPETENCES (SOURCE)'!D286</f>
        <v>Main specific knowledge requirements for the competence.</v>
      </c>
      <c r="E14" s="92" t="str">
        <f>'3. ALL COMPETENCES (SOURCE)'!E286</f>
        <v xml:space="preserve"> </v>
      </c>
      <c r="F14" s="184" t="str">
        <f>'3. ALL COMPETENCES (SOURCE)'!F286</f>
        <v>Example performance criteria for certification</v>
      </c>
      <c r="G14" s="184" t="str">
        <f>'3. ALL COMPETENCES (SOURCE)'!G286</f>
        <v>Example means of assessment</v>
      </c>
      <c r="H14" s="100" t="str">
        <f>'3. ALL COMPETENCES (SOURCE)'!H286</f>
        <v>UNI; COM 2; CAC 2</v>
      </c>
    </row>
    <row r="15" spans="1:8" ht="165" x14ac:dyDescent="0.25">
      <c r="A15" s="20" t="str">
        <f>'3. ALL COMPETENCES (SOURCE)'!A287</f>
        <v>COM 3.1</v>
      </c>
      <c r="B15" s="22" t="str">
        <f>'3. ALL COMPETENCES (SOURCE)'!B287</f>
        <v>Direct participatory collection and assessment of socio-economic and cultural information.</v>
      </c>
      <c r="C15" s="13" t="str">
        <f>'3. ALL COMPETENCES (SOURCE)'!C287</f>
        <v>• Ensuring that the PA administration has current and adequate knowledge and understanding of PA communities and that all PA personnel are adequately informed.
• Working with specialists in community based research and assessment.
• Ensuring that information gathering is participatory and respectful of the beliefs and traditions of local and indigenous peoples.
• Working with local communities to identify and where possible quantify the following
- Impacts (positive and negative) of the PA on local communities and of local communities on the PA.
- Costs incurred by local communities as a result of the existence of the PA.</v>
      </c>
      <c r="D15" s="13" t="str">
        <f>'3. ALL COMPETENCES (SOURCE)'!D287</f>
        <v>• Main parameters and indicators used in community assessments (e.g. locations, populations, cultures, rights, livelihoods, welfare, living conditions, local traditions and cultural practices, indigenous knowledge, local forms of governance).
• Potential costs, benefits and impacts and specific techniques for identifying and quantifying these appropriate to the local socio cultural context.
• Participatory survey and assessment techniques.</v>
      </c>
      <c r="E15" s="13">
        <f>'3. ALL COMPETENCES (SOURCE)'!E287</f>
        <v>0</v>
      </c>
      <c r="F15" s="13" t="str">
        <f>'3. ALL COMPETENCES (SOURCE)'!F287</f>
        <v>• Submit evidence that the PA and its personnel have a good understanding and access to information about PA communities. 
• Demonstrate supporting knowledge.</v>
      </c>
      <c r="G15" s="13" t="str">
        <f>'3. ALL COMPETENCES (SOURCE)'!G287</f>
        <v xml:space="preserve">• Accreditation of prior qualifications and experience.
• Evidence portfolio assessment. 
• Testimony of PA communities.
</v>
      </c>
      <c r="H15" s="14">
        <f>'3. ALL COMPETENCES (SOURCE)'!H287</f>
        <v>0</v>
      </c>
    </row>
    <row r="16" spans="1:8" ht="180" x14ac:dyDescent="0.25">
      <c r="A16" s="20" t="str">
        <f>'3. ALL COMPETENCES (SOURCE)'!A288</f>
        <v>COM 3.2</v>
      </c>
      <c r="B16" s="22" t="str">
        <f>'3. ALL COMPETENCES (SOURCE)'!B288</f>
        <v>Direct development of a strategy and plan for engagement by the protected area with local communities.</v>
      </c>
      <c r="C16" s="13" t="str">
        <f>'3. ALL COMPETENCES (SOURCE)'!C288</f>
        <v xml:space="preserve">• Preparing a detailed strategy and plan for community engagement by the protected area, developed with full participation of local stakeholders.
• Identifying appropriate mechanisms for local communities to participate in PA planning, management and monitoring.
• Identifying agreed forms of co management, devolved management, establishment of buffer zones, community-conserved zones etc.
• Identifying joint plans, projects or proposals for activities that benefit PA communities and (directly or indirectly) the protected area.
• Communicating the strategy and plan to PA staff and local stakeholders.
• Incorporating the plan into the overall management strategy/plan for the protected area.
</v>
      </c>
      <c r="D16" s="13" t="str">
        <f>'3. ALL COMPETENCES (SOURCE)'!D288</f>
        <v xml:space="preserve">• National policy and legislation related to local communities, indigenous peoples and protected areas 
• Details of main local stakeholders, communities and indigenous peoples associated with protected area.
• Options for and examples of improving and securing rights of local PA communities.
• Rights, priorities and needs of PA communities.
• Principles of good governance and co management.
• Principles of free prior informed consent.
</v>
      </c>
      <c r="E16" s="13">
        <f>'3. ALL COMPETENCES (SOURCE)'!E288</f>
        <v>0</v>
      </c>
      <c r="F16" s="13" t="str">
        <f>'3. ALL COMPETENCES (SOURCE)'!F288</f>
        <v>• Submit evidence that PA communities are entitled and enable to participate productively in planning and decisions that affect them.
• Demonstrate supporting knowledge.</v>
      </c>
      <c r="G16" s="13" t="str">
        <f>'3. ALL COMPETENCES (SOURCE)'!G288</f>
        <v xml:space="preserve">• Accreditation of prior qualifications and experience.
• Evidence portfolio assessment. 
• Testimony of PA communities.
</v>
      </c>
      <c r="H16" s="14">
        <f>'3. ALL COMPETENCES (SOURCE)'!H288</f>
        <v>0</v>
      </c>
    </row>
    <row r="17" spans="1:8" ht="120" x14ac:dyDescent="0.25">
      <c r="A17" s="20" t="str">
        <f>'3. ALL COMPETENCES (SOURCE)'!A289</f>
        <v>COM 3.3</v>
      </c>
      <c r="B17" s="22" t="str">
        <f>'3. ALL COMPETENCES (SOURCE)'!B289</f>
        <v>Enable participation of communities in protected area governance and management.</v>
      </c>
      <c r="C17" s="13" t="str">
        <f>'3. ALL COMPETENCES (SOURCE)'!C289</f>
        <v xml:space="preserve">• .Instituting mechanisms for regular communication and consultation with local communities.
• Ensuring formal representation of local communities in relevant meetings, workshops, planning and decision making bodies and processes.
• Ensuring inclusion of groups such as indigenous peoples, local minorities, young people, women, and those disadvantaged or underrepresented for various reasons
</v>
      </c>
      <c r="D17" s="13" t="str">
        <f>'3. ALL COMPETENCES (SOURCE)'!D289</f>
        <v>•  Details of main local stakeholders, communities and indigenous peoples associated with protected area.
• Principles and practices of participatory governance.</v>
      </c>
      <c r="E17" s="13">
        <f>'3. ALL COMPETENCES (SOURCE)'!E289</f>
        <v>0</v>
      </c>
      <c r="F17" s="13" t="str">
        <f>'3. ALL COMPETENCES (SOURCE)'!F289</f>
        <v>• Submit evidence that PA communities are entitled and enable to participate productively in planning and decisions that affect them.
• Demonstrate supporting knowledge.</v>
      </c>
      <c r="G17" s="13" t="str">
        <f>'3. ALL COMPETENCES (SOURCE)'!G289</f>
        <v xml:space="preserve">• Accreditation of prior qualifications and experience.
• Evidence portfolio assessment. 
• Testimony of PA communities.
</v>
      </c>
      <c r="H17" s="14">
        <f>'3. ALL COMPETENCES (SOURCE)'!H289</f>
        <v>0</v>
      </c>
    </row>
    <row r="18" spans="1:8" ht="90" x14ac:dyDescent="0.25">
      <c r="A18" s="20" t="str">
        <f>'3. ALL COMPETENCES (SOURCE)'!A290</f>
        <v>COM 3.4</v>
      </c>
      <c r="B18" s="22" t="str">
        <f>'3. ALL COMPETENCES (SOURCE)'!B290</f>
        <v>Negotiate and maintain formal agreements with  communities.</v>
      </c>
      <c r="C18" s="13" t="str">
        <f>'3. ALL COMPETENCES (SOURCE)'!C290</f>
        <v>• Participatory negotiation and implementation of formal legal and other agreements (e.g. permit and licensing schemes, management and resource use rights, limits and quotas, boundaries and use zones, buffer zones, revenue generation and benefit sharing schemes etc.).
• Recognition of traditional rights.</v>
      </c>
      <c r="D18" s="13" t="str">
        <f>'3. ALL COMPETENCES (SOURCE)'!D290</f>
        <v>• Principles and practices of negotiation and participatory decision making
• Legal aspects of contracts and agreements.
• Customary decision making and agreement processes.</v>
      </c>
      <c r="E18" s="13">
        <f>'3. ALL COMPETENCES (SOURCE)'!E290</f>
        <v>0</v>
      </c>
      <c r="F18" s="13" t="str">
        <f>'3. ALL COMPETENCES (SOURCE)'!F290</f>
        <v>• Submit evidence of effective functioning of formal agreements with PA communities.
• Demonstrate supporting knowledge.</v>
      </c>
      <c r="G18" s="13" t="str">
        <f>'3. ALL COMPETENCES (SOURCE)'!G290</f>
        <v xml:space="preserve">• Accreditation of prior qualifications and experience.
• Evidence portfolio assessment. 
• Testimony of PA communities.
</v>
      </c>
      <c r="H18" s="14">
        <f>'3. ALL COMPETENCES (SOURCE)'!H290</f>
        <v>0</v>
      </c>
    </row>
    <row r="19" spans="1:8" ht="120" x14ac:dyDescent="0.25">
      <c r="A19" s="20" t="str">
        <f>'3. ALL COMPETENCES (SOURCE)'!A291</f>
        <v>COM 3.5</v>
      </c>
      <c r="B19" s="22" t="str">
        <f>'3. ALL COMPETENCES (SOURCE)'!B291</f>
        <v>Ensure that protected area management activities and personnel respect policies and agreements and the rights of communities.</v>
      </c>
      <c r="C19" s="13" t="str">
        <f>'3. ALL COMPETENCES (SOURCE)'!C291</f>
        <v xml:space="preserve">• Ensuring that PA policies and procedures take into consideration community rights, needs and agreements.
• Ensuring that PA staff are aware of and observe the rights of PA communities and relevant policies and agreements.
• Observing principles of free prior informed consent, in particular with respect to relocation and resettlement.
• Taking appropriate action to prevent and address problems and incidents.
</v>
      </c>
      <c r="D19" s="13" t="str">
        <f>'3. ALL COMPETENCES (SOURCE)'!D291</f>
        <v>• Law and regulations related to the rights of PA communities.
• Specific rights and agreements affecting local communities.
• Obligations of the PA with respect to local communities.</v>
      </c>
      <c r="E19" s="13">
        <f>'3. ALL COMPETENCES (SOURCE)'!E291</f>
        <v>0</v>
      </c>
      <c r="F19" s="13" t="str">
        <f>'3. ALL COMPETENCES (SOURCE)'!F291</f>
        <v>• Submit evidence of good relations and implementation of a range of measures to safeguard the rights of PA communities.
• Demonstrate supporting knowledge.</v>
      </c>
      <c r="G19" s="13" t="str">
        <f>'3. ALL COMPETENCES (SOURCE)'!G291</f>
        <v xml:space="preserve">• Accreditation of prior qualifications and experience.
• Evidence portfolio assessment. 
• Testimony of PA communities.
</v>
      </c>
      <c r="H19" s="14">
        <f>'3. ALL COMPETENCES (SOURCE)'!H291</f>
        <v>0</v>
      </c>
    </row>
    <row r="20" spans="1:8" ht="105" x14ac:dyDescent="0.25">
      <c r="A20" s="20" t="str">
        <f>'3. ALL COMPETENCES (SOURCE)'!A292</f>
        <v>COM 3.6</v>
      </c>
      <c r="B20" s="22" t="str">
        <f>'3. ALL COMPETENCES (SOURCE)'!B292</f>
        <v>Facilitate activities that support sustainable socio economic development of communities.</v>
      </c>
      <c r="C20" s="13" t="str">
        <f>'3. ALL COMPETENCES (SOURCE)'!C292</f>
        <v>• Promoting development activities for and by local communities that are compatible with the other objectives of the protected area.
• Enabling sharing of benefits derived from the PA with local communities.
• Enabling access by PA communities to assistance, support and finance for development projects, enterprise development, sustainable use etc.
• Promoting and enabling establishment of local networks and organizations</v>
      </c>
      <c r="D20" s="13" t="str">
        <f>'3. ALL COMPETENCES (SOURCE)'!D292</f>
        <v>• Options for self development by PA communities.
• Sources of development assistance and support for communities.</v>
      </c>
      <c r="E20" s="13">
        <f>'3. ALL COMPETENCES (SOURCE)'!E292</f>
        <v>0</v>
      </c>
      <c r="F20" s="13" t="str">
        <f>'3. ALL COMPETENCES (SOURCE)'!F292</f>
        <v>• Submit evidence of active engagement and support for community development projects by the PA administration.
• Demonstrate supporting knowledge.</v>
      </c>
      <c r="G20" s="13" t="str">
        <f>'3. ALL COMPETENCES (SOURCE)'!G292</f>
        <v xml:space="preserve">• Accreditation of prior qualifications and experience.
• Evidence portfolio assessment. 
• Testimony of PA communities.
</v>
      </c>
      <c r="H20" s="14">
        <f>'3. ALL COMPETENCES (SOURCE)'!H292</f>
        <v>0</v>
      </c>
    </row>
    <row r="21" spans="1:8" ht="90" x14ac:dyDescent="0.25">
      <c r="A21" s="20" t="str">
        <f>'3. ALL COMPETENCES (SOURCE)'!A293</f>
        <v>COM 3.7</v>
      </c>
      <c r="B21" s="22" t="str">
        <f>'3. ALL COMPETENCES (SOURCE)'!B293</f>
        <v>Promote and support the cultural identity and traditional knowledge and practices of local communities.</v>
      </c>
      <c r="C21" s="13" t="str">
        <f>'3. ALL COMPETENCES (SOURCE)'!C293</f>
        <v>• Acknowledging and making use of traditional knowledge, experience, forms of management and decision making and other 'intangible heritage'.
• Proactively encouraging and supporting local traditional practices compatible with PA objectives (e.g. architectural styles, languages. handicrafts, land and resource management practices, cultural events).</v>
      </c>
      <c r="D21" s="13" t="str">
        <f>'3. ALL COMPETENCES (SOURCE)'!D293</f>
        <v>• Culture and cultural practices of local communities.
• Traditional beliefs and concepts of local communities.
• Sensitivities of local communities with respect to traditional knowledge.</v>
      </c>
      <c r="E21" s="13">
        <f>'3. ALL COMPETENCES (SOURCE)'!E293</f>
        <v>0</v>
      </c>
      <c r="F21" s="13" t="str">
        <f>'3. ALL COMPETENCES (SOURCE)'!F293</f>
        <v>• Submit evidence of proactive, participatory support of local cultural attributes and practices.
• Demonstrate supporting knowledge.</v>
      </c>
      <c r="G21" s="13" t="str">
        <f>'3. ALL COMPETENCES (SOURCE)'!G293</f>
        <v xml:space="preserve">• Accreditation of prior qualifications and experience.
• Evidence portfolio assessment. 
• Testimony of PA communities.
</v>
      </c>
      <c r="H21" s="14">
        <f>'3. ALL COMPETENCES (SOURCE)'!H293</f>
        <v>0</v>
      </c>
    </row>
    <row r="22" spans="1:8" ht="105" x14ac:dyDescent="0.25">
      <c r="A22" s="20" t="str">
        <f>'3. ALL COMPETENCES (SOURCE)'!A294</f>
        <v>COM 3.8</v>
      </c>
      <c r="B22" s="22" t="str">
        <f>'3. ALL COMPETENCES (SOURCE)'!B294</f>
        <v>Ensure the protection of sites, features and objects of cultural importance.</v>
      </c>
      <c r="C22" s="13" t="str">
        <f>'3. ALL COMPETENCES (SOURCE)'!C294</f>
        <v>• Introducing specific programmes for the protection, preservation or restoration of important cultural sites of ‘immoveable' and 'moveable' heritage.
• Working with local communities in cultural site protection and management (e.g. for spiritual sites).</v>
      </c>
      <c r="D22" s="13" t="str">
        <f>'3. ALL COMPETENCES (SOURCE)'!D294</f>
        <v>• Specific techniques for management of cultural heritage sites and artefacts.</v>
      </c>
      <c r="E22" s="13">
        <f>'3. ALL COMPETENCES (SOURCE)'!E294</f>
        <v>0</v>
      </c>
      <c r="F22" s="13" t="str">
        <f>'3. ALL COMPETENCES (SOURCE)'!F294</f>
        <v>• Submit evidence of proactive support of cultural site/artefact protection and management.
• Demonstrate supporting knowledge.</v>
      </c>
      <c r="G22" s="13" t="str">
        <f>'3. ALL COMPETENCES (SOURCE)'!G294</f>
        <v xml:space="preserve">• Accreditation of prior qualifications and experience.
• Evidence portfolio assessment. 
• Testimony of PA communities.
</v>
      </c>
      <c r="H22" s="14">
        <f>'3. ALL COMPETENCES (SOURCE)'!H294</f>
        <v>0</v>
      </c>
    </row>
    <row r="23" spans="1:8" ht="56.25" x14ac:dyDescent="0.25">
      <c r="A23" s="79" t="str">
        <f>'3. ALL COMPETENCES (SOURCE)'!A295</f>
        <v>LEVEL CODE</v>
      </c>
      <c r="B23" s="79" t="str">
        <f>'3. ALL COMPETENCES (SOURCE)'!B295</f>
        <v>LEVEL TITLE</v>
      </c>
      <c r="C23" s="132" t="str">
        <f>'3. ALL COMPETENCES (SOURCE)'!C295</f>
        <v>OVERALL COMPETENCE FOR THE LEVEL</v>
      </c>
      <c r="D23" s="132" t="str">
        <f>'3. ALL COMPETENCES (SOURCE)'!D295</f>
        <v>GENERAL SUPPORTING KNOWLEDGE AND UNDERSTANDING FOR THE LEVEL</v>
      </c>
      <c r="E23" s="80" t="str">
        <f>'3. ALL COMPETENCES (SOURCE)'!E295</f>
        <v>ASSOCIATED COMPETENCES FOR THE LEVEL</v>
      </c>
      <c r="F23" s="454" t="str">
        <f>'3. ALL COMPETENCES (SOURCE)'!F295</f>
        <v xml:space="preserve"> ASSESSMENT/CERTIFICATION EXAMPLES</v>
      </c>
      <c r="G23" s="455">
        <f>'3. ALL COMPETENCES (SOURCE)'!G295</f>
        <v>0</v>
      </c>
      <c r="H23" s="455">
        <f>'3. ALL COMPETENCES (SOURCE)'!H295</f>
        <v>0</v>
      </c>
    </row>
    <row r="24" spans="1:8" ht="94.5" x14ac:dyDescent="0.25">
      <c r="A24" s="78" t="str">
        <f>'3. ALL COMPETENCES (SOURCE)'!A296</f>
        <v>COM 2</v>
      </c>
      <c r="B24" s="77" t="str">
        <f>'3. ALL COMPETENCES (SOURCE)'!B296</f>
        <v>LOCAL COMMUNITIES AND CULTURES. LEVEL 2</v>
      </c>
      <c r="C24" s="133" t="str">
        <f>'3. ALL COMPETENCES (SOURCE)'!C296</f>
        <v>Collaborate with local communities to implement activities that address the needs of people and the functions of the protected area.</v>
      </c>
      <c r="D24" s="134" t="str">
        <f>'3. ALL COMPETENCES (SOURCE)'!D296</f>
        <v>• Diversity of local stakeholders, communities and cultures (traditions, languages, practices, livelihoods. rights, obligations, needs and concerns).
• Principles and practices for working with local communities and indigenous peoples.</v>
      </c>
      <c r="E24" s="55" t="str">
        <f>'3. ALL COMPETENCES (SOURCE)'!E296</f>
        <v xml:space="preserve"> FLD 2; CAC 2; AWA 2; BIO 2; LAR 2</v>
      </c>
      <c r="F24" s="180" t="str">
        <f>'3. ALL COMPETENCES (SOURCE)'!F296</f>
        <v>EXAMPLE PERFORMANCE CRITERIA</v>
      </c>
      <c r="G24" s="180" t="str">
        <f>'3. ALL COMPETENCES (SOURCE)'!G296</f>
        <v>EXAMPLE MEANS OF ASSESSMENT</v>
      </c>
      <c r="H24" s="64" t="str">
        <f>'3. ALL COMPETENCES (SOURCE)'!H296</f>
        <v>RECOMMENDED PRIOR COMPETENCE REQUIREMENTS FOR THE LEVEL</v>
      </c>
    </row>
    <row r="25" spans="1:8" ht="75" x14ac:dyDescent="0.25">
      <c r="A25" s="39" t="str">
        <f>'3. ALL COMPETENCES (SOURCE)'!A297</f>
        <v>Code</v>
      </c>
      <c r="B25" s="11" t="str">
        <f>'3. ALL COMPETENCES (SOURCE)'!B297</f>
        <v>Competence Statement.
The individual should be able to:</v>
      </c>
      <c r="C25" s="196" t="str">
        <f>'3. ALL COMPETENCES (SOURCE)'!C297</f>
        <v>Details, scope and variations. 
A brief explanation of the competence.</v>
      </c>
      <c r="D25" s="197" t="str">
        <f>'3. ALL COMPETENCES (SOURCE)'!D297</f>
        <v>Main specific knowledge requirements for the competence.</v>
      </c>
      <c r="E25" s="198" t="str">
        <f>'3. ALL COMPETENCES (SOURCE)'!E297</f>
        <v xml:space="preserve"> </v>
      </c>
      <c r="F25" s="199" t="str">
        <f>'3. ALL COMPETENCES (SOURCE)'!F297</f>
        <v>Example performance criteria for certification</v>
      </c>
      <c r="G25" s="199" t="str">
        <f>'3. ALL COMPETENCES (SOURCE)'!G297</f>
        <v>Example means of assessment</v>
      </c>
      <c r="H25" s="100" t="str">
        <f>'3. ALL COMPETENCES (SOURCE)'!H297</f>
        <v>UNI; COM 1; CAC 1</v>
      </c>
    </row>
    <row r="26" spans="1:8" ht="135" x14ac:dyDescent="0.25">
      <c r="A26" s="20" t="str">
        <f>'3. ALL COMPETENCES (SOURCE)'!A298</f>
        <v>COM 2.1</v>
      </c>
      <c r="B26" s="22" t="str">
        <f>'3. ALL COMPETENCES (SOURCE)'!B298</f>
        <v>Maintain productive and equitable working relationships with local communities.</v>
      </c>
      <c r="C26" s="13" t="str">
        <f>'3. ALL COMPETENCES (SOURCE)'!C298</f>
        <v>• Maintaining regular formal and informal contact with communities.
• Building and maintaining constructive working relationships with local leaders and influential people. 
• Understanding and addressing differences of opinion and potential conflicts. 
• Participating actively and constructively in meetings, workshops and community events. 
• Coordinating and facilitating community engagement activities and events.</v>
      </c>
      <c r="D26" s="144" t="str">
        <f>'3. ALL COMPETENCES (SOURCE)'!D298</f>
        <v>• Local communities and their cultures.
• Issues that may be sensitive or subject to differing opinions.
• Policies and regulations of the PA affecting local people.
• Techniques for constructive communication and conflict avoidance (see CAC).</v>
      </c>
      <c r="E26" s="14">
        <f>'3. ALL COMPETENCES (SOURCE)'!E298</f>
        <v>0</v>
      </c>
      <c r="F26" s="13" t="str">
        <f>'3. ALL COMPETENCES (SOURCE)'!F298</f>
        <v>• Submit evidence of constructive and effective cooperation with protected area communities.
• Demonstrate supporting knowledge.</v>
      </c>
      <c r="G26" s="13" t="str">
        <f>'3. ALL COMPETENCES (SOURCE)'!G298</f>
        <v>• Accreditation of prior qualifications and experience.
• Evidence portfolio assessment. 
• Testimony from community members.
• Test of knowledge.</v>
      </c>
      <c r="H26" s="14">
        <f>'3. ALL COMPETENCES (SOURCE)'!H298</f>
        <v>0</v>
      </c>
    </row>
    <row r="27" spans="1:8" ht="225" x14ac:dyDescent="0.25">
      <c r="A27" s="20" t="str">
        <f>'3. ALL COMPETENCES (SOURCE)'!A299</f>
        <v>COM 2.2</v>
      </c>
      <c r="B27" s="22" t="str">
        <f>'3. ALL COMPETENCES (SOURCE)'!B299</f>
        <v>Plan, lead and report on cultural and socio economic surveys and assessments.</v>
      </c>
      <c r="C27" s="13" t="str">
        <f>'3. ALL COMPETENCES (SOURCE)'!C299</f>
        <v xml:space="preserve">• Identifying survey/monitoring purpose, targets and methods.
• Identifying and mobilising personnel, equipment, and logistics.
• Collecting information on communities, local forms of governance, social conditions, livelihoods, resource use, culture etc.
• Collating, analysing and presenting results. 
• Making practical recommendations for improving management practice.
</v>
      </c>
      <c r="D27" s="144" t="str">
        <f>'3. ALL COMPETENCES (SOURCE)'!D299</f>
        <v>• Principles and practice of field based survey and participatory research work with local communities.
• Processes and techniques for collecting information (e.g. questionnaires, household interviews, observation surveys, focus groups, participatory mapping etc.).</v>
      </c>
      <c r="E27" s="14">
        <f>'3. ALL COMPETENCES (SOURCE)'!E299</f>
        <v>0</v>
      </c>
      <c r="F27" s="13" t="str">
        <f>'3. ALL COMPETENCES (SOURCE)'!F299</f>
        <v>• Submit a report on a detailed field based community survey (or 3 smaller surveys) demonstrating use of a range of appropriate techniques, including extensive use of participatory approaches
• Submit the socio economic description and evaluation sections of a PA management plan
• Demonstrate supporting knowledge.</v>
      </c>
      <c r="G27" s="13" t="str">
        <f>'3. ALL COMPETENCES (SOURCE)'!G299</f>
        <v>• Accreditation of prior qualifications and experience.
• Evidence portfolio assessment. 
• Testimony from community members.
• Test of knowledge.</v>
      </c>
      <c r="H27" s="14">
        <f>'3. ALL COMPETENCES (SOURCE)'!H299</f>
        <v>0</v>
      </c>
    </row>
    <row r="28" spans="1:8" ht="150" x14ac:dyDescent="0.25">
      <c r="A28" s="20" t="str">
        <f>'3. ALL COMPETENCES (SOURCE)'!A300</f>
        <v>COM 2.3</v>
      </c>
      <c r="B28" s="22" t="str">
        <f>'3. ALL COMPETENCES (SOURCE)'!B300</f>
        <v>Facilitate and support agreements for community based sustainable use of natural resources.</v>
      </c>
      <c r="C28" s="13" t="str">
        <f>'3. ALL COMPETENCES (SOURCE)'!C300</f>
        <v>• Working with communities, user groups and conservation specialists to negotiate agreements and regulations for sustainable resource use compatible with the conservation objectives of the PA.
• Monitoring and implementation of agreements and observance of regulations.
• See also BIO 2.6.</v>
      </c>
      <c r="D28" s="144" t="str">
        <f>'3. ALL COMPETENCES (SOURCE)'!D300</f>
        <v>• Principles and practical aspects of sustainable use projects.
• Local needs and demands for product from the PA.
• Project development (see COM 2.4).
• Enterprise development (see COM 2.5).</v>
      </c>
      <c r="E28" s="14">
        <f>'3. ALL COMPETENCES (SOURCE)'!E300</f>
        <v>0</v>
      </c>
      <c r="F28" s="13" t="str">
        <f>'3. ALL COMPETENCES (SOURCE)'!F300</f>
        <v>• Submit evidence based, practical and participatorily developed recommendations for sustainable use.
• Draft relevant sections on sustainable use in a PA management plan.
• Demonstrate supporting knowledge.</v>
      </c>
      <c r="G28" s="13" t="str">
        <f>'3. ALL COMPETENCES (SOURCE)'!G300</f>
        <v>• Accreditation of prior qualifications and experience.
• Evidence portfolio assessment. 
• Testimony from community members.
• Test of knowledge.</v>
      </c>
      <c r="H28" s="14">
        <f>'3. ALL COMPETENCES (SOURCE)'!H300</f>
        <v>0</v>
      </c>
    </row>
    <row r="29" spans="1:8" ht="120" x14ac:dyDescent="0.25">
      <c r="A29" s="20" t="str">
        <f>'3. ALL COMPETENCES (SOURCE)'!A301</f>
        <v>COM 2.4</v>
      </c>
      <c r="B29" s="22" t="str">
        <f>'3. ALL COMPETENCES (SOURCE)'!B301</f>
        <v>Facilitate and support establishment of community development projects.</v>
      </c>
      <c r="C29" s="13" t="str">
        <f>'3. ALL COMPETENCES (SOURCE)'!C301</f>
        <v>• Enabling access for communities to specialist knowledge, advice and support (e.g. access to extension services, advice on sustainable harvesting, information on projects and programmes, sources of funding and credit, welfare services, educational services, credit facilities etc.).
• Supporting establishment of compatible development activities identified by/with local communities.</v>
      </c>
      <c r="D29" s="144" t="str">
        <f>'3. ALL COMPETENCES (SOURCE)'!D301</f>
        <v>• Development needs and priorities of local communities.
• Participatory planning and management techniques and processes.
• Range of potential sources of development assistance, funding, microfinance etc.</v>
      </c>
      <c r="E29" s="14">
        <f>'3. ALL COMPETENCES (SOURCE)'!E301</f>
        <v>0</v>
      </c>
      <c r="F29" s="13" t="str">
        <f>'3. ALL COMPETENCES (SOURCE)'!F301</f>
        <v>• Submit evidence of participatory facilitation/implementation of a successful community development project. 
• Demonstrate supporting knowledge.</v>
      </c>
      <c r="G29" s="13" t="str">
        <f>'3. ALL COMPETENCES (SOURCE)'!G301</f>
        <v>• Accreditation of prior qualifications and experience.
• Evidence portfolio assessment. 
• Testimony from community members.
• Test of knowledge.</v>
      </c>
      <c r="H29" s="14">
        <f>'3. ALL COMPETENCES (SOURCE)'!H301</f>
        <v>0</v>
      </c>
    </row>
    <row r="30" spans="1:8" ht="105" x14ac:dyDescent="0.25">
      <c r="A30" s="20" t="str">
        <f>'3. ALL COMPETENCES (SOURCE)'!A302</f>
        <v>COM 2.5</v>
      </c>
      <c r="B30" s="22" t="str">
        <f>'3. ALL COMPETENCES (SOURCE)'!B302</f>
        <v>Facilitate and support establishment of community based economic enterprises.</v>
      </c>
      <c r="C30" s="13" t="str">
        <f>'3. ALL COMPETENCES (SOURCE)'!C302</f>
        <v xml:space="preserve">• Working with communities to establish and operate social and environmental enterprises compatible with the objectives of the protected area (for example tourism services, processing/sale of sustainably harvested resources, provision of local services etc.).
</v>
      </c>
      <c r="D30" s="144" t="str">
        <f>'3. ALL COMPETENCES (SOURCE)'!D302</f>
        <v>• Laws and regulations related to small enterprise development.
• Mechanisms for access to credit and financial services.
• Small enterprise planning, development, marketing and management.</v>
      </c>
      <c r="E30" s="14">
        <f>'3. ALL COMPETENCES (SOURCE)'!E302</f>
        <v>0</v>
      </c>
      <c r="F30" s="13" t="str">
        <f>'3. ALL COMPETENCES (SOURCE)'!F302</f>
        <v>• Submit evidence of support for establishment of a viable economic enterprise with PA community members.
• Demonstrate supporting knowledge.</v>
      </c>
      <c r="G30" s="13" t="str">
        <f>'3. ALL COMPETENCES (SOURCE)'!G302</f>
        <v>• Accreditation of prior qualifications and experience.
• Evidence portfolio assessment. 
• Testimony from community members.
• Test of knowledge.</v>
      </c>
      <c r="H30" s="14">
        <f>'3. ALL COMPETENCES (SOURCE)'!H302</f>
        <v>0</v>
      </c>
    </row>
    <row r="31" spans="1:8" ht="120" x14ac:dyDescent="0.25">
      <c r="A31" s="20" t="str">
        <f>'3. ALL COMPETENCES (SOURCE)'!A303</f>
        <v>COM 2.6</v>
      </c>
      <c r="B31" s="22" t="str">
        <f>'3. ALL COMPETENCES (SOURCE)'!B303</f>
        <v>Plan, lead and report on measures to safeguard historic sites, structures and artefacts.</v>
      </c>
      <c r="C31" s="13" t="str">
        <f>'3. ALL COMPETENCES (SOURCE)'!C303</f>
        <v>• Conducting participatory surveys and assessments of ‘immovable’ heritage (archaeological and historic features and locations) within the PA.
• Working with local communities to propose measures for the management and protection of important elements of immovable and/or portable heritage.</v>
      </c>
      <c r="D31" s="144" t="str">
        <f>'3. ALL COMPETENCES (SOURCE)'!D303</f>
        <v>• Archaeological and cultural landscape survey techniques.
• Techniques for preservation/restoration of archaeological/ historic sites.
• Techniques for preservation and care of finds and historic artefacts.</v>
      </c>
      <c r="E31" s="14">
        <f>'3. ALL COMPETENCES (SOURCE)'!E303</f>
        <v>0</v>
      </c>
      <c r="F31" s="13" t="str">
        <f>'3. ALL COMPETENCES (SOURCE)'!F303</f>
        <v>• Submit evidence of successful introduction of measures to survey and safeguard sites, structures and objects of cultural importance.
• Demonstrate supporting knowledge.</v>
      </c>
      <c r="G31" s="13" t="str">
        <f>'3. ALL COMPETENCES (SOURCE)'!G303</f>
        <v>• Accreditation of prior qualifications and experience.
• Evidence portfolio assessment. 
• Testimony from community members.
• Test of knowledge.</v>
      </c>
      <c r="H31" s="14">
        <f>'3. ALL COMPETENCES (SOURCE)'!H303</f>
        <v>0</v>
      </c>
    </row>
    <row r="32" spans="1:8" ht="105" x14ac:dyDescent="0.25">
      <c r="A32" s="20" t="str">
        <f>'3. ALL COMPETENCES (SOURCE)'!A304</f>
        <v>COM 2.7</v>
      </c>
      <c r="B32" s="22" t="str">
        <f>'3. ALL COMPETENCES (SOURCE)'!B304</f>
        <v>Plan lead and report on measures to safeguard intangible cultural heritage.</v>
      </c>
      <c r="C32" s="13" t="str">
        <f>'3. ALL COMPETENCES (SOURCE)'!C304</f>
        <v>• Conducting participatory surveys and assessments of ‘intangible heritage ’ (traditions, skills, arts, designs, oral history etc.) of PA communities.
• Working with local communities to propose measures to safeguard intangible heritage.</v>
      </c>
      <c r="D32" s="144" t="str">
        <f>'3. ALL COMPETENCES (SOURCE)'!D304</f>
        <v>• Relevant specialist technical knowledge.
• Participatory survey and research techniques.
• Options for sustaining traditions and other intangible heritage.</v>
      </c>
      <c r="E32" s="14">
        <f>'3. ALL COMPETENCES (SOURCE)'!E304</f>
        <v>0</v>
      </c>
      <c r="F32" s="13" t="str">
        <f>'3. ALL COMPETENCES (SOURCE)'!F304</f>
        <v>• Submit evidence of successful introduction of measures to document and sustain local cultural heritage.
• Demonstrate supporting knowledge.</v>
      </c>
      <c r="G32" s="13" t="str">
        <f>'3. ALL COMPETENCES (SOURCE)'!G304</f>
        <v>• Accreditation of prior qualifications and experience.
• Evidence portfolio assessment. 
• Testimony from community members.
• Test of knowledge.</v>
      </c>
      <c r="H32" s="14">
        <f>'3. ALL COMPETENCES (SOURCE)'!H304</f>
        <v>0</v>
      </c>
    </row>
    <row r="33" spans="1:8" ht="56.25" x14ac:dyDescent="0.25">
      <c r="A33" s="79" t="str">
        <f>'3. ALL COMPETENCES (SOURCE)'!A305</f>
        <v>LEVEL CODE</v>
      </c>
      <c r="B33" s="79" t="str">
        <f>'3. ALL COMPETENCES (SOURCE)'!B305</f>
        <v>LEVEL TITLE</v>
      </c>
      <c r="C33" s="132" t="str">
        <f>'3. ALL COMPETENCES (SOURCE)'!C305</f>
        <v>OVERALL COMPETENCE FOR THE LEVEL</v>
      </c>
      <c r="D33" s="132" t="str">
        <f>'3. ALL COMPETENCES (SOURCE)'!D305</f>
        <v>GENERAL SUPPORTING KNOWLEDGE AND UNDERSTANDING FOR THE LEVEL</v>
      </c>
      <c r="E33" s="80" t="str">
        <f>'3. ALL COMPETENCES (SOURCE)'!E305</f>
        <v>ASSOCIATED COMPETENCES FOR THE LEVEL</v>
      </c>
      <c r="F33" s="454" t="str">
        <f>'3. ALL COMPETENCES (SOURCE)'!F305</f>
        <v xml:space="preserve"> ASSESSMENT/CERTIFICATION EXAMPLES</v>
      </c>
      <c r="G33" s="455">
        <f>'3. ALL COMPETENCES (SOURCE)'!G305</f>
        <v>0</v>
      </c>
      <c r="H33" s="455">
        <f>'3. ALL COMPETENCES (SOURCE)'!H305</f>
        <v>0</v>
      </c>
    </row>
    <row r="34" spans="1:8" ht="78.75" x14ac:dyDescent="0.25">
      <c r="A34" s="78" t="str">
        <f>'3. ALL COMPETENCES (SOURCE)'!A306</f>
        <v>COM 1</v>
      </c>
      <c r="B34" s="78" t="str">
        <f>'3. ALL COMPETENCES (SOURCE)'!B306</f>
        <v>LOCAL COMMUNITIES AND CULTURES. LEVEL 1</v>
      </c>
      <c r="C34" s="133" t="str">
        <f>'3. ALL COMPETENCES (SOURCE)'!C306</f>
        <v>Engage appropriately with local communities</v>
      </c>
      <c r="D34" s="134" t="str">
        <f>'3. ALL COMPETENCES (SOURCE)'!D306</f>
        <v xml:space="preserve"> • Basic understanding of local stakeholders, communities and cultures.
 • Importance of cultural sensitivity and of understanding and respecting local customs, rules, traditions etc.</v>
      </c>
      <c r="E34" s="230" t="str">
        <f>'3. ALL COMPETENCES (SOURCE)'!E306</f>
        <v xml:space="preserve"> AWA 1; ADR 1; FLD 1; CAC 1</v>
      </c>
      <c r="F34" s="180" t="str">
        <f>'3. ALL COMPETENCES (SOURCE)'!F306</f>
        <v>EXAMPLE PERFORMANCE CRITERIA</v>
      </c>
      <c r="G34" s="180" t="str">
        <f>'3. ALL COMPETENCES (SOURCE)'!G306</f>
        <v>EXAMPLE MEANS OF ASSESSMENT</v>
      </c>
      <c r="H34" s="64" t="str">
        <f>'3. ALL COMPETENCES (SOURCE)'!H306</f>
        <v>RECOMMENDED PRIOR COMPETENCE REQUIREMENTS FOR THE LEVEL</v>
      </c>
    </row>
    <row r="35" spans="1:8" ht="75" x14ac:dyDescent="0.3">
      <c r="A35" s="11" t="str">
        <f>'3. ALL COMPETENCES (SOURCE)'!A307</f>
        <v>Code</v>
      </c>
      <c r="B35" s="11" t="str">
        <f>'3. ALL COMPETENCES (SOURCE)'!B307</f>
        <v>Competence Statement.
The individual should be able to:</v>
      </c>
      <c r="C35" s="153" t="str">
        <f>'3. ALL COMPETENCES (SOURCE)'!C307</f>
        <v>Details, scope and variations. 
A brief explanation of the competence.</v>
      </c>
      <c r="D35" s="154" t="str">
        <f>'3. ALL COMPETENCES (SOURCE)'!D307</f>
        <v>Main specific knowledge requirements for the competence.</v>
      </c>
      <c r="E35" s="105">
        <f>'3. ALL COMPETENCES (SOURCE)'!E307</f>
        <v>0</v>
      </c>
      <c r="F35" s="184" t="str">
        <f>'3. ALL COMPETENCES (SOURCE)'!F307</f>
        <v>Example performance criteria for certification</v>
      </c>
      <c r="G35" s="184" t="str">
        <f>'3. ALL COMPETENCES (SOURCE)'!G307</f>
        <v>Example means of assessment</v>
      </c>
      <c r="H35" s="100" t="str">
        <f>'3. ALL COMPETENCES (SOURCE)'!H307</f>
        <v>UNI; FLD 1</v>
      </c>
    </row>
    <row r="36" spans="1:8" ht="150" x14ac:dyDescent="0.25">
      <c r="A36" s="20" t="str">
        <f>'3. ALL COMPETENCES (SOURCE)'!A308</f>
        <v>COM 1.1</v>
      </c>
      <c r="B36" s="22" t="str">
        <f>'3. ALL COMPETENCES (SOURCE)'!B308</f>
        <v>Communicate and interact appropriately with local community members.</v>
      </c>
      <c r="C36" s="13" t="str">
        <f>'3. ALL COMPETENCES (SOURCE)'!C308</f>
        <v>• Demonstrating awareness of and sensitivity to local cultures and practices.
• Complying with policies and guidance on relations with local people.
• Providing basic information to local people about the PA, its functions, regulations and approaches for working with local communities..
• See also CAC 1.</v>
      </c>
      <c r="D36" s="13" t="str">
        <f>'3. ALL COMPETENCES (SOURCE)'!D308</f>
        <v>• Policies and regulations of the PA affecting local people.
• Diversity of local stakeholders, communities and cultures.
• Issues that may be sensitive or subject to differing opinions.
• Local customs, rules, traditions, languages, practices, livelihoods.</v>
      </c>
      <c r="E36" s="15">
        <f>'3. ALL COMPETENCES (SOURCE)'!E308</f>
        <v>0</v>
      </c>
      <c r="F36" s="13" t="str">
        <f>'3. ALL COMPETENCES (SOURCE)'!F308</f>
        <v>• Demonstrate appropriate interactions in a range of situations.
• Maintain a field notebook. 
• Submit basic information about the PA in a suitable way.
• Demonstrate supporting knowledge.</v>
      </c>
      <c r="G36" s="13" t="str">
        <f>'3. ALL COMPETENCES (SOURCE)'!G308</f>
        <v>• Observation. 
• Testimony from supervisor and/or local community members.
• Oral test of knowledge.</v>
      </c>
      <c r="H36" s="15">
        <f>'3. ALL COMPETENCES (SOURCE)'!H308</f>
        <v>0</v>
      </c>
    </row>
    <row r="37" spans="1:8" ht="90" x14ac:dyDescent="0.25">
      <c r="A37" s="20" t="str">
        <f>'3. ALL COMPETENCES (SOURCE)'!A309</f>
        <v>COM 1.2</v>
      </c>
      <c r="B37" s="22" t="str">
        <f>'3. ALL COMPETENCES (SOURCE)'!B309</f>
        <v>Conduct extension field work with local communities.</v>
      </c>
      <c r="C37" s="13" t="str">
        <f>'3. ALL COMPETENCES (SOURCE)'!C309</f>
        <v>• Working under supervision on practical joint implementation of community and outreach and extension activities.
• Relevant activities could concern basic surveys, agriculture, construction, health and welfare, sustainable use, education etc.
• Working in a participatory, inclusive and sensitive manner.
• Recording and reporting on activities and results.</v>
      </c>
      <c r="D37" s="13" t="str">
        <f>'3. ALL COMPETENCES (SOURCE)'!D309</f>
        <v>• Policies and regulations of the PA affecting local people.
• Diversity of local stakeholders, communities and cultures.
• Local customs, rules, traditions, languages, practices, livelihoods.</v>
      </c>
      <c r="E37" s="15">
        <f>'3. ALL COMPETENCES (SOURCE)'!E309</f>
        <v>0</v>
      </c>
      <c r="F37" s="13" t="str">
        <f>'3. ALL COMPETENCES (SOURCE)'!F309</f>
        <v xml:space="preserve"> •Provide evidence of successful conduct of local extension/outreach work.
• Demonstrate supporting knowledge.</v>
      </c>
      <c r="G37" s="13" t="str">
        <f>'3. ALL COMPETENCES (SOURCE)'!G309</f>
        <v>• Observation. 
• Testimony from supervisor and/or local community members.
• Oral test of knowledge.</v>
      </c>
      <c r="H37" s="15">
        <f>'3. ALL COMPETENCES (SOURCE)'!H309</f>
        <v>0</v>
      </c>
    </row>
  </sheetData>
  <mergeCells count="6">
    <mergeCell ref="F33:H33"/>
    <mergeCell ref="F4:H4"/>
    <mergeCell ref="F12:H12"/>
    <mergeCell ref="F23:H23"/>
    <mergeCell ref="A1:E1"/>
    <mergeCell ref="F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40"/>
  <sheetViews>
    <sheetView showZeros="0" topLeftCell="A16" zoomScale="60" zoomScaleNormal="60" workbookViewId="0">
      <selection activeCell="C19" sqref="C19"/>
    </sheetView>
  </sheetViews>
  <sheetFormatPr defaultRowHeight="15" outlineLevelRow="4" outlineLevelCol="2" x14ac:dyDescent="0.25"/>
  <cols>
    <col min="1" max="1" width="22.8554687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57">
        <f>'3. ALL COMPETENCES (SOURCE)'!F179</f>
        <v>0</v>
      </c>
      <c r="G2" s="178">
        <f>'3. ALL COMPETENCES (SOURCE)'!F179</f>
        <v>0</v>
      </c>
      <c r="H2" s="57">
        <f>'3. ALL COMPETENCES (SOURCE)'!G179</f>
        <v>0</v>
      </c>
    </row>
    <row r="3" spans="1:8" s="95" customFormat="1" ht="63" outlineLevel="2" x14ac:dyDescent="0.35">
      <c r="A3" s="89" t="str">
        <f>'3. ALL COMPETENCES (SOURCE)'!A310</f>
        <v>CATEGORY</v>
      </c>
      <c r="B3" s="89" t="str">
        <f>'3. ALL COMPETENCES (SOURCE)'!B310</f>
        <v>TRP. TOURISM, RECREATION AND PUBLIC USE</v>
      </c>
      <c r="C3" s="130" t="str">
        <f>'3. ALL COMPETENCES (SOURCE)'!C310</f>
        <v>Providing environmentally and economically sustainable tourism and recreation opportunities in and around protected areas.</v>
      </c>
      <c r="D3" s="131" t="str">
        <f>'3. ALL COMPETENCES (SOURCE)'!D310</f>
        <v xml:space="preserve"> </v>
      </c>
      <c r="E3" s="99">
        <f>'3. ALL COMPETENCES (SOURCE)'!E310</f>
        <v>0</v>
      </c>
      <c r="F3" s="186">
        <f>'3. ALL COMPETENCES (SOURCE)'!F310</f>
        <v>0</v>
      </c>
      <c r="G3" s="186">
        <f>'3. ALL COMPETENCES (SOURCE)'!G310</f>
        <v>0</v>
      </c>
      <c r="H3" s="99">
        <f>'3. ALL COMPETENCES (SOURCE)'!H310</f>
        <v>0</v>
      </c>
    </row>
    <row r="4" spans="1:8" ht="56.25" customHeight="1" outlineLevel="4" x14ac:dyDescent="0.25">
      <c r="A4" s="79" t="str">
        <f>'3. ALL COMPETENCES (SOURCE)'!A311</f>
        <v>LEVEL CODE</v>
      </c>
      <c r="B4" s="79" t="str">
        <f>'3. ALL COMPETENCES (SOURCE)'!B311</f>
        <v>LEVEL TITLE</v>
      </c>
      <c r="C4" s="132" t="str">
        <f>'3. ALL COMPETENCES (SOURCE)'!C311</f>
        <v>OVERALL COMPETENCE FOR THE LEVEL</v>
      </c>
      <c r="D4" s="132" t="str">
        <f>'3. ALL COMPETENCES (SOURCE)'!D311</f>
        <v>GENERAL SUPPORTING KNOWLEDGE AND UNDERSTANDING FOR THE LEVEL</v>
      </c>
      <c r="E4" s="80" t="str">
        <f>'3. ALL COMPETENCES (SOURCE)'!E311</f>
        <v>ASSOCIATED COMPETENCES FOR THE LEVEL</v>
      </c>
      <c r="F4" s="454" t="str">
        <f>'3. ALL COMPETENCES (SOURCE)'!F311</f>
        <v xml:space="preserve"> ASSESSMENT/CERTIFICATION EXAMPLES</v>
      </c>
      <c r="G4" s="455">
        <f>'3. ALL COMPETENCES (SOURCE)'!G311</f>
        <v>0</v>
      </c>
      <c r="H4" s="455">
        <f>'3. ALL COMPETENCES (SOURCE)'!H311</f>
        <v>0</v>
      </c>
    </row>
    <row r="5" spans="1:8" ht="140.25" customHeight="1" outlineLevel="3" x14ac:dyDescent="0.25">
      <c r="A5" s="78" t="str">
        <f>'3. ALL COMPETENCES (SOURCE)'!A312</f>
        <v>TRP 4</v>
      </c>
      <c r="B5" s="78" t="str">
        <f>'3. ALL COMPETENCES (SOURCE)'!B312</f>
        <v>TOURISM, RECREATION AND PUBLIC USE. LEVEL 4</v>
      </c>
      <c r="C5" s="133" t="str">
        <f>'3. ALL COMPETENCES (SOURCE)'!C312</f>
        <v xml:space="preserve">Enable system-wide provision of opportunities for environmentally and economically sustainable tourism and recreation </v>
      </c>
      <c r="D5" s="134" t="str">
        <f>'3. ALL COMPETENCES (SOURCE)'!D312</f>
        <v xml:space="preserve">• National and international policy and legislation on tourism.
• National and international trends in tourism.
• Principles and international best practice for nature based tourism.
• Meanings of different types of tourism (ecotourism, agro-tourism, nature based tourism etc.)
• Functioning of the tourism sector.
</v>
      </c>
      <c r="E5" s="55" t="str">
        <f>'3. ALL COMPETENCES (SOURCE)'!E312</f>
        <v>PPP 4; ORG 4; AWA 4; CAC 4; TEC 2; ADR 4</v>
      </c>
      <c r="F5" s="180" t="str">
        <f>'3. ALL COMPETENCES (SOURCE)'!F312</f>
        <v>EXAMPLE PERFORMANCE CRITERIA</v>
      </c>
      <c r="G5" s="180" t="str">
        <f>'3. ALL COMPETENCES (SOURCE)'!G312</f>
        <v>EXAMPLE MEANS OF ASSESSMENT</v>
      </c>
      <c r="H5" s="64" t="str">
        <f>'3. ALL COMPETENCES (SOURCE)'!H312</f>
        <v>RECOMMENDED PRIOR COMPETENCE REQUIREMENTS FOR THE LEVEL</v>
      </c>
    </row>
    <row r="6" spans="1:8" s="45" customFormat="1" ht="37.5" customHeight="1" outlineLevel="4" x14ac:dyDescent="0.3">
      <c r="A6" s="11" t="str">
        <f>'3. ALL COMPETENCES (SOURCE)'!A313</f>
        <v>Code</v>
      </c>
      <c r="B6" s="11" t="str">
        <f>'3. ALL COMPETENCES (SOURCE)'!B313</f>
        <v>Competence Statement. The individual should be able to:</v>
      </c>
      <c r="C6" s="142" t="str">
        <f>'3. ALL COMPETENCES (SOURCE)'!C313</f>
        <v>Details, scope and variations. 
A brief explanation of the competence.</v>
      </c>
      <c r="D6" s="143" t="str">
        <f>'3. ALL COMPETENCES (SOURCE)'!D313</f>
        <v>Main specific knowledge requirements for the competence.</v>
      </c>
      <c r="E6" s="92" t="str">
        <f>'3. ALL COMPETENCES (SOURCE)'!E313</f>
        <v xml:space="preserve"> </v>
      </c>
      <c r="F6" s="184" t="str">
        <f>'3. ALL COMPETENCES (SOURCE)'!F313</f>
        <v>Example performance criteria for certification</v>
      </c>
      <c r="G6" s="184" t="str">
        <f>'3. ALL COMPETENCES (SOURCE)'!G313</f>
        <v>Example means of assessment</v>
      </c>
      <c r="H6" s="100" t="str">
        <f>'3. ALL COMPETENCES (SOURCE)'!H313</f>
        <v>UNI; TRP 3; CAC 3</v>
      </c>
    </row>
    <row r="7" spans="1:8" ht="165" outlineLevel="4" x14ac:dyDescent="0.25">
      <c r="A7" s="20" t="str">
        <f>'3. ALL COMPETENCES (SOURCE)'!A314</f>
        <v>TRP 4.1</v>
      </c>
      <c r="B7" s="22" t="str">
        <f>'3. ALL COMPETENCES (SOURCE)'!B314</f>
        <v>Coordinate development of a national policy and strategy for public use, tourism and recreation in and around protected areas.</v>
      </c>
      <c r="C7" s="13" t="str">
        <f>'3. ALL COMPETENCES (SOURCE)'!C314</f>
        <v xml:space="preserve">• Analysing legal and regulatory frameworks for tourism.
• Identifying types of tourism and recreation activity appropriate to protected areas.
• Identifying types of tourism and recreation that are incompatible with protected area objectives.
• Developing a national strategy, guidance, norms and standard operating procedures for public access and activities in PAs.
</v>
      </c>
      <c r="D7" s="13" t="str">
        <f>'3. ALL COMPETENCES (SOURCE)'!D314</f>
        <v>• National laws, policies for tourism.
• Functioning of the national tourism sector.
• Principles and practices of sustainable tourism in the context of PAs.
• Current provision of and opportunities for public use of PAs.</v>
      </c>
      <c r="E7" s="14">
        <f>'3. ALL COMPETENCES (SOURCE)'!E314</f>
        <v>0</v>
      </c>
      <c r="F7" s="13" t="str">
        <f>'3. ALL COMPETENCES (SOURCE)'!F314</f>
        <v>• Submit an analysis of requirements for improving the legal and regulatory framework for tourism.
• Submit and mobilise a national/regional strategy for development of sustainable public use, tourism and recreation in PAs.</v>
      </c>
      <c r="G7" s="13" t="str">
        <f>'3. ALL COMPETENCES (SOURCE)'!G314</f>
        <v>• Accreditation of prior qualifications and experience.
• Evidence portfolio assessment. and interview.</v>
      </c>
      <c r="H7" s="14">
        <f>'3. ALL COMPETENCES (SOURCE)'!H314</f>
        <v>0</v>
      </c>
    </row>
    <row r="8" spans="1:8" ht="150" outlineLevel="4" x14ac:dyDescent="0.25">
      <c r="A8" s="20" t="str">
        <f>'3. ALL COMPETENCES (SOURCE)'!A315</f>
        <v>TRP 4.2</v>
      </c>
      <c r="B8" s="22" t="str">
        <f>'3. ALL COMPETENCES (SOURCE)'!B315</f>
        <v>Enable provision of appropriate opportunities for sustainable public use, tourism and recreation across a protected area system.</v>
      </c>
      <c r="C8" s="13" t="str">
        <f>'3. ALL COMPETENCES (SOURCE)'!C315</f>
        <v>• Ensuring establishment of PAs in categories that allow tourism and recreation. 
• Encouraging and supporting PA directors to identify and develop tourism, recreation and public use facilities, opportunities and programmes.
• Promoting the benefits of responsible tourism in PAs, for both PA managers, local communities and local economies.
• Enabling access for senior PA personnel to information, guidance, training, advice, projects etc.
• Enabling partnerships with the tourism sector for development and marketing of appropriate tourism facilities, services and products.</v>
      </c>
      <c r="D8" s="13" t="str">
        <f>'3. ALL COMPETENCES (SOURCE)'!D315</f>
        <v>• Opportunities and limitations for tourism and recreation in PAs across the system.
• Principles and practices of sustainable tourism in the context of PAs.
• Current provision of and opportunities for public use of PAs.</v>
      </c>
      <c r="E8" s="14">
        <f>'3. ALL COMPETENCES (SOURCE)'!E315</f>
        <v>0</v>
      </c>
      <c r="F8" s="13" t="str">
        <f>'3. ALL COMPETENCES (SOURCE)'!F315</f>
        <v>• Submit evidence of an appropriate and balanced range of opportunities for tourism, recreation and public use across the PA system.
• Demonstrate supporting knowledge.</v>
      </c>
      <c r="G8" s="13" t="str">
        <f>'3. ALL COMPETENCES (SOURCE)'!G315</f>
        <v>• Accreditation of prior qualifications and experience.
• Evidence portfolio assessment.</v>
      </c>
      <c r="H8" s="14">
        <f>'3. ALL COMPETENCES (SOURCE)'!H315</f>
        <v>0</v>
      </c>
    </row>
    <row r="9" spans="1:8" ht="105" outlineLevel="4" x14ac:dyDescent="0.25">
      <c r="A9" s="20" t="str">
        <f>'3. ALL COMPETENCES (SOURCE)'!A316</f>
        <v>TRP 4.3</v>
      </c>
      <c r="B9" s="22" t="str">
        <f>'3. ALL COMPETENCES (SOURCE)'!B316</f>
        <v>Promote the system of protected areas as destinations for public use, sustainable tourism and recreation.</v>
      </c>
      <c r="C9" s="13" t="str">
        <f>'3. ALL COMPETENCES (SOURCE)'!C316</f>
        <v>• Working with national authorities, agencies and the private sector to develop, market and promote tourism opportunities in protected areas.
• Ensuring that the PA system is included in national plans and policies for tourism marketing.</v>
      </c>
      <c r="D9" s="13" t="str">
        <f>'3. ALL COMPETENCES (SOURCE)'!D316</f>
        <v>• Opportunities for tourism and recreation in PAs.
• Functioning of and trends in the tourism sector (nationally and internationally).
• Marketing approaches and techniques.</v>
      </c>
      <c r="E9" s="14">
        <f>'3. ALL COMPETENCES (SOURCE)'!E316</f>
        <v>0</v>
      </c>
      <c r="F9" s="13" t="str">
        <f>'3. ALL COMPETENCES (SOURCE)'!F316</f>
        <v>• Submit a national/regional marketing campaign for public use, tourism and recreation in PAs.
• Demonstrate supporting knowledge.</v>
      </c>
      <c r="G9" s="13" t="str">
        <f>'3. ALL COMPETENCES (SOURCE)'!G316</f>
        <v>• Accreditation of prior qualifications and experience.
• Evidence portfolio assessment.</v>
      </c>
      <c r="H9" s="14">
        <f>'3. ALL COMPETENCES (SOURCE)'!H316</f>
        <v>0</v>
      </c>
    </row>
    <row r="10" spans="1:8" ht="75" outlineLevel="4" x14ac:dyDescent="0.25">
      <c r="A10" s="20" t="str">
        <f>'3. ALL COMPETENCES (SOURCE)'!A317</f>
        <v>TRP 4.4</v>
      </c>
      <c r="B10" s="22" t="str">
        <f>'3. ALL COMPETENCES (SOURCE)'!B317</f>
        <v>Contribute significantly to international initiatives for developing sustainable tourism and recreation in and around protected areas.</v>
      </c>
      <c r="C10" s="13" t="str">
        <f>'3. ALL COMPETENCES (SOURCE)'!C317</f>
        <v>• Making a significant and recognised contribution internationally (e.g. through publication of specialist guidance, active membership of an IUCN specialist group, conference presentations, provision of high level training etc.).</v>
      </c>
      <c r="D10" s="13" t="str">
        <f>'3. ALL COMPETENCES (SOURCE)'!D317</f>
        <v>• Options for and best practice examples of improving and extending sustainable tourism and recreation in and around PAs 
• International policy and legislation regarding tourism and recreation in PAs /rural areas.</v>
      </c>
      <c r="E10" s="14">
        <f>'3. ALL COMPETENCES (SOURCE)'!E317</f>
        <v>0</v>
      </c>
      <c r="F10" s="13" t="str">
        <f>'3. ALL COMPETENCES (SOURCE)'!F317</f>
        <v>• Submit evidence of track record of contributions.
• Demonstrate supporting knowledge.</v>
      </c>
      <c r="G10" s="13" t="str">
        <f>'3. ALL COMPETENCES (SOURCE)'!G317</f>
        <v>• Accreditation of prior qualifications and experience.
• Evidence portfolio assessment.</v>
      </c>
      <c r="H10" s="14">
        <f>'3. ALL COMPETENCES (SOURCE)'!H317</f>
        <v>0</v>
      </c>
    </row>
    <row r="11" spans="1:8" ht="56.25" customHeight="1" outlineLevel="4" x14ac:dyDescent="0.25">
      <c r="A11" s="79" t="str">
        <f>'3. ALL COMPETENCES (SOURCE)'!A318</f>
        <v>LEVEL CODE</v>
      </c>
      <c r="B11" s="79" t="str">
        <f>'3. ALL COMPETENCES (SOURCE)'!B318</f>
        <v>LEVEL TITLE</v>
      </c>
      <c r="C11" s="132" t="str">
        <f>'3. ALL COMPETENCES (SOURCE)'!C318</f>
        <v>OVERALL COMPETENCE FOR THE LEVEL</v>
      </c>
      <c r="D11" s="132" t="str">
        <f>'3. ALL COMPETENCES (SOURCE)'!D318</f>
        <v>GENERAL SUPPORTING KNOWLEDGE AND UNDERSTANDING FOR THE LEVEL</v>
      </c>
      <c r="E11" s="80" t="str">
        <f>'3. ALL COMPETENCES (SOURCE)'!E318</f>
        <v>ASSOCIATED COMPETENCES FOR THE LEVEL</v>
      </c>
      <c r="F11" s="454" t="str">
        <f>'3. ALL COMPETENCES (SOURCE)'!F318</f>
        <v xml:space="preserve"> ASSESSMENT/CERTIFICATION EXAMPLES</v>
      </c>
      <c r="G11" s="455">
        <f>'3. ALL COMPETENCES (SOURCE)'!G318</f>
        <v>0</v>
      </c>
      <c r="H11" s="455">
        <f>'3. ALL COMPETENCES (SOURCE)'!H318</f>
        <v>0</v>
      </c>
    </row>
    <row r="12" spans="1:8" ht="126" outlineLevel="3" x14ac:dyDescent="0.25">
      <c r="A12" s="78" t="str">
        <f>'3. ALL COMPETENCES (SOURCE)'!A319</f>
        <v>TRP 3</v>
      </c>
      <c r="B12" s="78" t="str">
        <f>'3. ALL COMPETENCES (SOURCE)'!B319</f>
        <v>TOURISM, RECREATION AND PUBLIC USE. LEVEL 3</v>
      </c>
      <c r="C12" s="133" t="str">
        <f>'3. ALL COMPETENCES (SOURCE)'!C319</f>
        <v>Direct development and implementation of programmes for sustainable tourism and recreation appropriate to the protected area.</v>
      </c>
      <c r="D12" s="134" t="str">
        <f>'3. ALL COMPETENCES (SOURCE)'!D319</f>
        <v>• Legislation and organisational policy for tourism and public use in protected areas.
• Principles of ecotourism and nature based tourism.
• Principles and practices of tourism development and management.
• Role of tourism and visitation in the management protected areas.</v>
      </c>
      <c r="E12" s="55" t="str">
        <f>'3. ALL COMPETENCES (SOURCE)'!E319</f>
        <v xml:space="preserve"> PPP 3; ORG 3: AWA 3; CAC 3; TEC 2; ADR 3</v>
      </c>
      <c r="F12" s="180" t="str">
        <f>'3. ALL COMPETENCES (SOURCE)'!F319</f>
        <v>EXAMPLE PERFORMANCE CRITERIA</v>
      </c>
      <c r="G12" s="180" t="str">
        <f>'3. ALL COMPETENCES (SOURCE)'!G319</f>
        <v>EXAMPLE MEANS OF ASSESSMENT</v>
      </c>
      <c r="H12" s="64" t="str">
        <f>'3. ALL COMPETENCES (SOURCE)'!H319</f>
        <v>RECOMMENDED PRIOR COMPETENCE REQUIREMENTS FOR THE LEVEL</v>
      </c>
    </row>
    <row r="13" spans="1:8" ht="37.5" outlineLevel="4" x14ac:dyDescent="0.25">
      <c r="A13" s="11" t="str">
        <f>'3. ALL COMPETENCES (SOURCE)'!A320</f>
        <v>Code</v>
      </c>
      <c r="B13" s="11" t="str">
        <f>'3. ALL COMPETENCES (SOURCE)'!B320</f>
        <v>Competence Statement.
The individual should be able to:</v>
      </c>
      <c r="C13" s="147" t="str">
        <f>'3. ALL COMPETENCES (SOURCE)'!C320</f>
        <v>Details, scope and variations. 
A brief explanation of the competence.</v>
      </c>
      <c r="D13" s="148" t="str">
        <f>'3. ALL COMPETENCES (SOURCE)'!D320</f>
        <v>Main specific knowledge requirements for the competence.</v>
      </c>
      <c r="E13" s="18" t="str">
        <f>'3. ALL COMPETENCES (SOURCE)'!E320</f>
        <v xml:space="preserve"> </v>
      </c>
      <c r="F13" s="181" t="str">
        <f>'3. ALL COMPETENCES (SOURCE)'!F320</f>
        <v>Example performance criteria for certification</v>
      </c>
      <c r="G13" s="181" t="str">
        <f>'3. ALL COMPETENCES (SOURCE)'!G320</f>
        <v>Example means of assessment</v>
      </c>
      <c r="H13" s="36" t="str">
        <f>'3. ALL COMPETENCES (SOURCE)'!H320</f>
        <v>UNI; TRP 2; CAC 2</v>
      </c>
    </row>
    <row r="14" spans="1:8" ht="123.75" customHeight="1" outlineLevel="4" x14ac:dyDescent="0.25">
      <c r="A14" s="20" t="str">
        <f>'3. ALL COMPETENCES (SOURCE)'!A321</f>
        <v>TRP 3.1</v>
      </c>
      <c r="B14" s="22" t="str">
        <f>'3. ALL COMPETENCES (SOURCE)'!B321</f>
        <v>Direct development of a strategy and plan for tourism, recreation and public use in a protected area.</v>
      </c>
      <c r="C14" s="13" t="str">
        <f>'3. ALL COMPETENCES (SOURCE)'!C321</f>
        <v xml:space="preserve">• Preparing a detailed strategy and plan for sustainable and economically viable tourism and recreation in a protected area.
• Conducting market analysis, identification of opportunities, demand, target groups, suitable activities, infrastructure and equipment needs, limits, zones, impacts, visitor management requirements etc.
• Identifying potential partnerships and opportunities for PA communities and local businesses to invest in, participate in and benefit from tourism and visitation.
• Communicating the strategy and plan to PA staff and local stakeholders.
• Incorporating the plan into the overall management strategy/plan for the protected area.
</v>
      </c>
      <c r="D14" s="13" t="str">
        <f>'3. ALL COMPETENCES (SOURCE)'!D321</f>
        <v>• The tourism sector and relevant policies, strategies, laws, regulations and initiatives.
• The range of recreation opportunities typically offered by PAs and their compatibility with different types and categories of PA.</v>
      </c>
      <c r="E14" s="14">
        <f>'3. ALL COMPETENCES (SOURCE)'!E321</f>
        <v>0</v>
      </c>
      <c r="F14" s="13" t="str">
        <f>'3. ALL COMPETENCES (SOURCE)'!F321</f>
        <v>• Direct the development of and submit a public use strategy and management plan for the PA (separately or as part of the PA management plan).
• Demonstrate supporting knowledge.</v>
      </c>
      <c r="G14" s="13" t="str">
        <f>'3. ALL COMPETENCES (SOURCE)'!G321</f>
        <v>• Accreditation of prior qualifications and experience.
• Evidence portfolio assessment.</v>
      </c>
      <c r="H14" s="14">
        <f>'3. ALL COMPETENCES (SOURCE)'!H321</f>
        <v>0</v>
      </c>
    </row>
    <row r="15" spans="1:8" ht="165" outlineLevel="4" x14ac:dyDescent="0.25">
      <c r="A15" s="20" t="str">
        <f>'3. ALL COMPETENCES (SOURCE)'!A322</f>
        <v>TRP 3.2</v>
      </c>
      <c r="B15" s="22" t="str">
        <f>'3. ALL COMPETENCES (SOURCE)'!B322</f>
        <v>Direct establishment and maintenance of appropriate facilities, equipment and infrastructure for visitors.</v>
      </c>
      <c r="C15" s="13" t="str">
        <f>'3. ALL COMPETENCES (SOURCE)'!C322</f>
        <v xml:space="preserve">• Establishing and maintaining the infrastructure required for general visitation (access, parking, visitor reception, information centres, service infrastructure etc.).
• Establishing and maintaining specific facilities and equipment required for a range of recreation activities appropriate to the PA.
• Identifying sources of funding for infrastructure development (government funds, projects, investors etc.).
• Ensuring that facilities, installations and equipment are well constructed, safe, appropriate in scale and design and have minimal environmental impact.
</v>
      </c>
      <c r="D15" s="13" t="str">
        <f>'3. ALL COMPETENCES (SOURCE)'!D322</f>
        <v xml:space="preserve">• Laws, regulations and processes for designing, commissioning and constructing infrastructure.
• Infrastructure and equipment requirements for specific recreation activities.
• Principles and practices of low impact and 'green' design and construction.
• Commissioning and management of construction projects (See also PPP 3 and FRM 3).
</v>
      </c>
      <c r="E15" s="14">
        <f>'3. ALL COMPETENCES (SOURCE)'!E322</f>
        <v>0</v>
      </c>
      <c r="F15" s="13" t="str">
        <f>'3. ALL COMPETENCES (SOURCE)'!F322</f>
        <v>• Submit evidence of successful planning, establishment and management of relevant, well designed and functional public use infrastructure in the PA.
• Demonstrate supporting knowledge.</v>
      </c>
      <c r="G15" s="13" t="str">
        <f>'3. ALL COMPETENCES (SOURCE)'!G322</f>
        <v>• Accreditation of prior qualifications and experience.
• Evidence portfolio assessment.</v>
      </c>
      <c r="H15" s="14">
        <f>'3. ALL COMPETENCES (SOURCE)'!H322</f>
        <v>0</v>
      </c>
    </row>
    <row r="16" spans="1:8" ht="120" outlineLevel="4" x14ac:dyDescent="0.25">
      <c r="A16" s="20" t="str">
        <f>'3. ALL COMPETENCES (SOURCE)'!A323</f>
        <v>TRP 3.3</v>
      </c>
      <c r="B16" s="22" t="str">
        <f>'3. ALL COMPETENCES (SOURCE)'!B323</f>
        <v>Direct development of business plans, budgets and fee structures for visitor services and activities.</v>
      </c>
      <c r="C16" s="13" t="str">
        <f>'3. ALL COMPETENCES (SOURCE)'!C323</f>
        <v>• Identifying the financial costs and benefits of tourism and recreation provision.
• Identifying personnel requirements and competences.
• Preparing budgets and financial forecasts.
• Ensuring that tourism initiatives and enterprises are viable.
• Defining entry fees, user fees, concession fees etc.</v>
      </c>
      <c r="D16" s="13" t="str">
        <f>'3. ALL COMPETENCES (SOURCE)'!D323</f>
        <v>• Range of options for budgeting and managing financially viable provision of visitor services.
• Business planning and budgeting.
• Laws and regulations related to business development.</v>
      </c>
      <c r="E16" s="14">
        <f>'3. ALL COMPETENCES (SOURCE)'!E323</f>
        <v>0</v>
      </c>
      <c r="F16" s="13" t="str">
        <f>'3. ALL COMPETENCES (SOURCE)'!F323</f>
        <v>• Direct the development of and submit a financial model and plan and model for the development and operation of public use of the PA.
• Demonstrate supporting knowledge.</v>
      </c>
      <c r="G16" s="13" t="str">
        <f>'3. ALL COMPETENCES (SOURCE)'!G323</f>
        <v>• Accreditation of prior qualifications and experience.
• Evidence portfolio assessment.</v>
      </c>
      <c r="H16" s="14">
        <f>'3. ALL COMPETENCES (SOURCE)'!H323</f>
        <v>0</v>
      </c>
    </row>
    <row r="17" spans="1:8" ht="135" outlineLevel="4" x14ac:dyDescent="0.25">
      <c r="A17" s="20" t="str">
        <f>'3. ALL COMPETENCES (SOURCE)'!A324</f>
        <v>TRP 3.4</v>
      </c>
      <c r="B17" s="22" t="str">
        <f>'3. ALL COMPETENCES (SOURCE)'!B324</f>
        <v>Ensure that visitors have safe, well managed, informative and enjoyable visits.</v>
      </c>
      <c r="C17" s="13" t="str">
        <f>'3. ALL COMPETENCES (SOURCE)'!C324</f>
        <v>• Assuring the quality of the visitor experience and a high standard of visitor management by personnel, concessionaires and service providers.
• Ensuring safety, security and compliance with regulations of visitors, personnel and service providers.
• Introducing safety standards and codes of conduct for visitors, staff and service providers and for hazardous activities..
• Ensuring that personnel/service providers are adequately trained and competent.
• Ensuring collection and reporting of feedback and data about public use.</v>
      </c>
      <c r="D17" s="13" t="str">
        <f>'3. ALL COMPETENCES (SOURCE)'!D324</f>
        <v>• Relevant legislation.
• Principles and practices of visitor management.
• Safety and security hazards and of risk reduction approaches.
• Visitor survey approaches and techniques.
• Competence requirements of public use management personnel.</v>
      </c>
      <c r="E17" s="14">
        <f>'3. ALL COMPETENCES (SOURCE)'!E324</f>
        <v>0</v>
      </c>
      <c r="F17" s="13" t="str">
        <f>'3. ALL COMPETENCES (SOURCE)'!F324</f>
        <v>• Demonstrate successful, well regulated, safe, and positively rated public use of the PA/a visitor season. 
• Demonstrate supporting knowledge.</v>
      </c>
      <c r="G17" s="13" t="str">
        <f>'3. ALL COMPETENCES (SOURCE)'!G324</f>
        <v>• Accreditation of prior qualifications and experience.
• Evidence portfolio assessment. 
• Testimony of partners.
• Testimony of visitors and visitor statistics.</v>
      </c>
      <c r="H17" s="14">
        <f>'3. ALL COMPETENCES (SOURCE)'!H324</f>
        <v>0</v>
      </c>
    </row>
    <row r="18" spans="1:8" ht="165" outlineLevel="4" x14ac:dyDescent="0.25">
      <c r="A18" s="20" t="str">
        <f>'3. ALL COMPETENCES (SOURCE)'!A325</f>
        <v>TRP 3.5</v>
      </c>
      <c r="B18" s="22" t="str">
        <f>'3. ALL COMPETENCES (SOURCE)'!B325</f>
        <v>Ensure monitoring and management of the impacts of public use.</v>
      </c>
      <c r="C18" s="13" t="str">
        <f>'3. ALL COMPETENCES (SOURCE)'!C325</f>
        <v>• Identifying/predicting/monitoring negative environmental impacts of public use of the PA (e.g. killing and disturbance of wildlife, habitat damage, erosion, waste, pollution, vandalism, pest species)
• Identifying/predicting/monitoring social and cultural impacts of public use of the PA (e.g. erosion of local cultures, unfair competition with local businesses, behaviours and practices unacceptable to local sensitivities etc.)
• Developing suitable solutions (in collaboration with users and local stakeholders) for elimination or reduction of impacts.
• Introducing limits on activity on the basis of carrying capacity and/or limits of acceptable change.</v>
      </c>
      <c r="D18" s="13" t="str">
        <f>'3. ALL COMPETENCES (SOURCE)'!D325</f>
        <v>• Potential range of impacts of recreation and public use and of options for impact reduction.
• Species, ecosystems and locations that are particularly vulnerable.
• Approaches for defining carrying capacities and determining limits of acceptable change.
• Impact monitoring techniques.</v>
      </c>
      <c r="E18" s="14">
        <f>'3. ALL COMPETENCES (SOURCE)'!E325</f>
        <v>0</v>
      </c>
      <c r="F18" s="13" t="str">
        <f>'3. ALL COMPETENCES (SOURCE)'!F325</f>
        <v>• Submit evidence of effective identification and management (removal, mitigation, reduction) of threats and impacts.
• Demonstrate supporting knowledge.</v>
      </c>
      <c r="G18" s="13" t="str">
        <f>'3. ALL COMPETENCES (SOURCE)'!G325</f>
        <v>• Accreditation of prior qualifications and experience.
• Evidence portfolio assessment. 
• Testimony of PA communities/partners.</v>
      </c>
      <c r="H18" s="14">
        <f>'3. ALL COMPETENCES (SOURCE)'!H325</f>
        <v>0</v>
      </c>
    </row>
    <row r="19" spans="1:8" ht="75" outlineLevel="4" x14ac:dyDescent="0.25">
      <c r="A19" s="20" t="str">
        <f>'3. ALL COMPETENCES (SOURCE)'!A326</f>
        <v>TRP 3.6</v>
      </c>
      <c r="B19" s="22" t="str">
        <f>'3. ALL COMPETENCES (SOURCE)'!B326</f>
        <v>Ensure the marketing of opportunities for tourism, recreation and public use.</v>
      </c>
      <c r="C19" s="13" t="str">
        <f>'3. ALL COMPETENCES (SOURCE)'!C326</f>
        <v>• Working with government agencies and the private sector to market and promote the protected area as a destination.
• Collaborating in marketing with other attractions and service providers.
• Organising direct marketing through publicity, internet, media etc.</v>
      </c>
      <c r="D19" s="13" t="str">
        <f>'3. ALL COMPETENCES (SOURCE)'!D326</f>
        <v>• Priorities, trends and policies relevant to the tourism sector.
• Range of opportunities for marketing.
• A range of marketing techniques.</v>
      </c>
      <c r="E19" s="14">
        <f>'3. ALL COMPETENCES (SOURCE)'!E326</f>
        <v>0</v>
      </c>
      <c r="F19" s="13" t="str">
        <f>'3. ALL COMPETENCES (SOURCE)'!F326</f>
        <v>• Submit a marketing plan for the PA and evidence of effective implementation.
• Demonstrate supporting knowledge.</v>
      </c>
      <c r="G19" s="13" t="str">
        <f>'3. ALL COMPETENCES (SOURCE)'!G326</f>
        <v>• Accreditation of prior qualifications and experience.
• Evidence portfolio assessment. 
• Assessment of changes in visitation.</v>
      </c>
      <c r="H19" s="14">
        <f>'3. ALL COMPETENCES (SOURCE)'!H326</f>
        <v>0</v>
      </c>
    </row>
    <row r="20" spans="1:8" ht="135" outlineLevel="4" x14ac:dyDescent="0.25">
      <c r="A20" s="20" t="str">
        <f>'3. ALL COMPETENCES (SOURCE)'!A327</f>
        <v>TRP 3.7</v>
      </c>
      <c r="B20" s="22" t="str">
        <f>'3. ALL COMPETENCES (SOURCE)'!B327</f>
        <v>Establish partnerships and agreements with communities and businesses for tourism and recreation.</v>
      </c>
      <c r="C20" s="13" t="str">
        <f>'3. ALL COMPETENCES (SOURCE)'!C327</f>
        <v>• Taking positive steps to encourage and enable local people and businesses to add to and benefit from the recreation offering of the PA (e.g. through for the supply of goods and services to visitors and operation of recreation sites and activities).
• Negotiating concessions/franchises/agreements for the operation of facilities and provision of services.</v>
      </c>
      <c r="D20" s="13" t="str">
        <f>'3. ALL COMPETENCES (SOURCE)'!D327</f>
        <v>• The local economy and local stakeholders.
• Small enterprise development.
• Contract and franchise management (see also FRM).</v>
      </c>
      <c r="E20" s="14">
        <f>'3. ALL COMPETENCES (SOURCE)'!E327</f>
        <v>0</v>
      </c>
      <c r="F20" s="13" t="str">
        <f>'3. ALL COMPETENCES (SOURCE)'!F327</f>
        <v>• Submit evidence of successful development of local tourism related enterprises and linked growth of the local economy over a period of at least months.
• Demonstrate supporting knowledge.</v>
      </c>
      <c r="G20" s="13" t="str">
        <f>'3. ALL COMPETENCES (SOURCE)'!G327</f>
        <v>• Accreditation of prior qualifications and experience.
• Evidence portfolio assessment. 
• Testimony of service providers.</v>
      </c>
      <c r="H20" s="14">
        <f>'3. ALL COMPETENCES (SOURCE)'!H327</f>
        <v>0</v>
      </c>
    </row>
    <row r="21" spans="1:8" ht="56.25" customHeight="1" outlineLevel="4" x14ac:dyDescent="0.25">
      <c r="A21" s="79" t="str">
        <f>'3. ALL COMPETENCES (SOURCE)'!A328</f>
        <v>LEVEL CODE</v>
      </c>
      <c r="B21" s="79" t="str">
        <f>'3. ALL COMPETENCES (SOURCE)'!B328</f>
        <v>LEVEL TITLE</v>
      </c>
      <c r="C21" s="132" t="str">
        <f>'3. ALL COMPETENCES (SOURCE)'!C328</f>
        <v>OVERALL COMPETENCE FOR THE LEVEL</v>
      </c>
      <c r="D21" s="132" t="str">
        <f>'3. ALL COMPETENCES (SOURCE)'!D328</f>
        <v>GENERAL SUPPORTING KNOWLEDGE AND UNDERSTANDING FOR THE LEVEL</v>
      </c>
      <c r="E21" s="80" t="str">
        <f>'3. ALL COMPETENCES (SOURCE)'!E328</f>
        <v>ASSOCIATED COMPETENCES FOR THE LEVEL</v>
      </c>
      <c r="F21" s="454" t="str">
        <f>'3. ALL COMPETENCES (SOURCE)'!F328</f>
        <v xml:space="preserve"> ASSESSMENT/CERTIFICATION EXAMPLES</v>
      </c>
      <c r="G21" s="455">
        <f>'3. ALL COMPETENCES (SOURCE)'!G328</f>
        <v>0</v>
      </c>
      <c r="H21" s="455">
        <f>'3. ALL COMPETENCES (SOURCE)'!H328</f>
        <v>0</v>
      </c>
    </row>
    <row r="22" spans="1:8" ht="69" customHeight="1" outlineLevel="3" x14ac:dyDescent="0.25">
      <c r="A22" s="78" t="str">
        <f>'3. ALL COMPETENCES (SOURCE)'!A329</f>
        <v>TRP 2</v>
      </c>
      <c r="B22" s="78" t="str">
        <f>'3. ALL COMPETENCES (SOURCE)'!B329</f>
        <v>TOURISM, RECREATION AND PUBLIC USE. LEVEL 2</v>
      </c>
      <c r="C22" s="133" t="str">
        <f>'3. ALL COMPETENCES (SOURCE)'!C329</f>
        <v>Plan, manage and monitor programmes, activities and services for visitors to the protected area.</v>
      </c>
      <c r="D22" s="134" t="str">
        <f>'3. ALL COMPETENCES (SOURCE)'!D329</f>
        <v>• Organisational policies and procedures for tourism, recreation and public use.
• Role of tourism and visitation in the management of protected areas.
• Basic principles of ecotourism and nature based tourism.
• The tourism sector in the region around the protected area.</v>
      </c>
      <c r="E22" s="55" t="str">
        <f>'3. ALL COMPETENCES (SOURCE)'!E329</f>
        <v xml:space="preserve"> AWA 2; CAC 2; COM 2; TEC 2; ADR 2</v>
      </c>
      <c r="F22" s="180" t="str">
        <f>'3. ALL COMPETENCES (SOURCE)'!F329</f>
        <v>EXAMPLE PERFORMANCE CRITERIA</v>
      </c>
      <c r="G22" s="180" t="str">
        <f>'3. ALL COMPETENCES (SOURCE)'!G329</f>
        <v>EXAMPLE MEANS OF ASSESSMENT</v>
      </c>
      <c r="H22" s="64" t="str">
        <f>'3. ALL COMPETENCES (SOURCE)'!H329</f>
        <v>RECOMMENDED PRIOR COMPETENCE REQUIREMENTS FOR THE LEVEL</v>
      </c>
    </row>
    <row r="23" spans="1:8" ht="37.5" outlineLevel="4" x14ac:dyDescent="0.25">
      <c r="A23" s="11" t="str">
        <f>'3. ALL COMPETENCES (SOURCE)'!A330</f>
        <v>Code</v>
      </c>
      <c r="B23" s="11" t="str">
        <f>'3. ALL COMPETENCES (SOURCE)'!B330</f>
        <v>Competence Statement.The individual should be able to:</v>
      </c>
      <c r="C23" s="147" t="str">
        <f>'3. ALL COMPETENCES (SOURCE)'!C330</f>
        <v>Details, scope and variations. 
A brief explanation of the competence.</v>
      </c>
      <c r="D23" s="148" t="str">
        <f>'3. ALL COMPETENCES (SOURCE)'!D330</f>
        <v>Main specific knowledge requirements for the competence.</v>
      </c>
      <c r="E23" s="18" t="str">
        <f>'3. ALL COMPETENCES (SOURCE)'!E330</f>
        <v xml:space="preserve"> </v>
      </c>
      <c r="F23" s="181" t="str">
        <f>'3. ALL COMPETENCES (SOURCE)'!F330</f>
        <v>Example performance criteria for certification</v>
      </c>
      <c r="G23" s="181" t="str">
        <f>'3. ALL COMPETENCES (SOURCE)'!G330</f>
        <v>Example means of assessment</v>
      </c>
      <c r="H23" s="36" t="str">
        <f>'3. ALL COMPETENCES (SOURCE)'!H330</f>
        <v>UNI; TRP 1; CAC 1</v>
      </c>
    </row>
    <row r="24" spans="1:8" ht="165" outlineLevel="4" x14ac:dyDescent="0.25">
      <c r="A24" s="20" t="str">
        <f>'3. ALL COMPETENCES (SOURCE)'!A331</f>
        <v>TRP 2.1</v>
      </c>
      <c r="B24" s="23" t="str">
        <f>'3. ALL COMPETENCES (SOURCE)'!B331</f>
        <v>Manage visitation and use of facilities.</v>
      </c>
      <c r="C24" s="13" t="str">
        <f>'3. ALL COMPETENCES (SOURCE)'!C331</f>
        <v xml:space="preserve">• Ensuring that visitor activities and experiences offered by the PA (and contractors, partners and franchise holders) are conducted to a high standard (quality of experience, safety, supervision etc.).
• Ensuring day to day management of facilities (entrance gates, information centres, car parks, retail outlets, trails, washrooms, play areas etc.).
• Supervising personnel responsible for operating facilities and leading visitor activities (guides, interpreters, recreation rangers, reception personnel).
• Reporting problems and solving them where possible.
• Maintaining records and preparing reports.
</v>
      </c>
      <c r="D24" s="13" t="str">
        <f>'3. ALL COMPETENCES (SOURCE)'!D331</f>
        <v>• Recreation opportunities offered by the PA and expected standards of visitor experiences.
• Expected standards of maintenance, condition, hygiene etc. of visitor facilities.
• Regulations affecting the site and activities.</v>
      </c>
      <c r="E24" s="14">
        <f>'3. ALL COMPETENCES (SOURCE)'!E331</f>
        <v>0</v>
      </c>
      <c r="F24" s="13" t="str">
        <f>'3. ALL COMPETENCES (SOURCE)'!F331</f>
        <v>• Submit evidence of effective management of diverse visitor facilities.
• Submit reports on management activities.
• Demonstrate supporting knowledge.</v>
      </c>
      <c r="G24" s="13" t="str">
        <f>'3. ALL COMPETENCES (SOURCE)'!G331</f>
        <v>• Accreditation of prior qualifications and experience.
• Evidence portfolio assessment. 
• Testimony from supervisors.
• Test of knowledge.</v>
      </c>
      <c r="H24" s="14">
        <f>'3. ALL COMPETENCES (SOURCE)'!H331</f>
        <v>0</v>
      </c>
    </row>
    <row r="25" spans="1:8" ht="18.75" outlineLevel="4" x14ac:dyDescent="0.25">
      <c r="A25" s="20" t="e">
        <f>'3. ALL COMPETENCES (SOURCE)'!#REF!</f>
        <v>#REF!</v>
      </c>
      <c r="B25" s="23" t="e">
        <f>'3. ALL COMPETENCES (SOURCE)'!#REF!</f>
        <v>#REF!</v>
      </c>
      <c r="C25" s="13" t="e">
        <f>'3. ALL COMPETENCES (SOURCE)'!#REF!</f>
        <v>#REF!</v>
      </c>
      <c r="D25" s="13" t="e">
        <f>'3. ALL COMPETENCES (SOURCE)'!#REF!</f>
        <v>#REF!</v>
      </c>
      <c r="E25" s="14" t="e">
        <f>'3. ALL COMPETENCES (SOURCE)'!#REF!</f>
        <v>#REF!</v>
      </c>
      <c r="F25" s="13" t="e">
        <f>'3. ALL COMPETENCES (SOURCE)'!#REF!</f>
        <v>#REF!</v>
      </c>
      <c r="G25" s="13" t="e">
        <f>'3. ALL COMPETENCES (SOURCE)'!#REF!</f>
        <v>#REF!</v>
      </c>
      <c r="H25" s="14" t="e">
        <f>'3. ALL COMPETENCES (SOURCE)'!#REF!</f>
        <v>#REF!</v>
      </c>
    </row>
    <row r="26" spans="1:8" ht="135" outlineLevel="4" x14ac:dyDescent="0.25">
      <c r="A26" s="20" t="str">
        <f>'3. ALL COMPETENCES (SOURCE)'!A332</f>
        <v>TRP 2.2</v>
      </c>
      <c r="B26" s="23" t="str">
        <f>'3. ALL COMPETENCES (SOURCE)'!B332</f>
        <v>Manage needs and behaviour of visitors.</v>
      </c>
      <c r="C26" s="13" t="str">
        <f>'3. ALL COMPETENCES (SOURCE)'!C332</f>
        <v>• Ensuring that visitors are well informed, comply with regulations, and are well regulated/supervised.
• Supervising and supporting guides and tourism staff who work directly with visitors.
• Dealing with problems related to visitors (conflicts, emergencies, accidents, breaches of regulations etc.).</v>
      </c>
      <c r="D26" s="13" t="str">
        <f>'3. ALL COMPETENCES (SOURCE)'!D332</f>
        <v xml:space="preserve">• Regulations and codes of conduct of the protected area.
• Interpersonal skills for dealing with visitors in different situations (see CAC).
• Emergency response procedures.
• First aid (see FLD).
</v>
      </c>
      <c r="E26" s="14">
        <f>'3. ALL COMPETENCES (SOURCE)'!E332</f>
        <v>0</v>
      </c>
      <c r="F26" s="13" t="str">
        <f>'3. ALL COMPETENCES (SOURCE)'!F332</f>
        <v>• Submit evidence of successful visitor management.
• Demonstrate specific techniques for dealing with accidents, emergencies, conflicts etc. 
• Demonstrate supporting knowledge.</v>
      </c>
      <c r="G26" s="13" t="str">
        <f>'3. ALL COMPETENCES (SOURCE)'!G332</f>
        <v>• Accreditation of prior qualifications and experience.
• Evidence portfolio assessment. 
• Testimony from supervisors.
• Test of knowledge.</v>
      </c>
      <c r="H26" s="14">
        <f>'3. ALL COMPETENCES (SOURCE)'!H332</f>
        <v>0</v>
      </c>
    </row>
    <row r="27" spans="1:8" ht="54.75" customHeight="1" outlineLevel="4" x14ac:dyDescent="0.25">
      <c r="A27" s="20" t="str">
        <f>'3. ALL COMPETENCES (SOURCE)'!A333</f>
        <v>TRP 2.3</v>
      </c>
      <c r="B27" s="23" t="str">
        <f>'3. ALL COMPETENCES (SOURCE)'!B333</f>
        <v>Monitor and manage the impacts (environmental and social) of visitation.</v>
      </c>
      <c r="C27" s="13" t="str">
        <f>'3. ALL COMPETENCES (SOURCE)'!C333</f>
        <v>• Identifying actual and potential impacts of tourism and recreation on the environment and social values of the PA.
• Monitoring and reporting on impacts using appropriate indicators and methods. See also BIO 2.
• Specifying responses and remedial actions to address impacts.</v>
      </c>
      <c r="D27" s="13" t="str">
        <f>'3. ALL COMPETENCES (SOURCE)'!D333</f>
        <v>• Possible impacts of visitation.
• Principles and practices of monitoring.
• Range of possible actions to prevent, avoid, reduce or mitigate impacts.</v>
      </c>
      <c r="E27" s="14">
        <f>'3. ALL COMPETENCES (SOURCE)'!E333</f>
        <v>0</v>
      </c>
      <c r="F27" s="13" t="str">
        <f>'3. ALL COMPETENCES (SOURCE)'!F333</f>
        <v>• Submit a report on identification and monitoring of visitor impact in the PA.
• Demonstrate supporting knowledge.</v>
      </c>
      <c r="G27" s="13" t="str">
        <f>'3. ALL COMPETENCES (SOURCE)'!G333</f>
        <v>• Accreditation of prior qualifications and experience.
• Evidence portfolio assessment. 
• Testimony from supervisors.
• Test of knowledge.</v>
      </c>
      <c r="H27" s="14">
        <f>'3. ALL COMPETENCES (SOURCE)'!H333</f>
        <v>0</v>
      </c>
    </row>
    <row r="28" spans="1:8" ht="81.75" customHeight="1" outlineLevel="4" x14ac:dyDescent="0.25">
      <c r="A28" s="20" t="str">
        <f>'3. ALL COMPETENCES (SOURCE)'!A334</f>
        <v>TRP 2.4</v>
      </c>
      <c r="B28" s="23" t="str">
        <f>'3. ALL COMPETENCES (SOURCE)'!B334</f>
        <v>Conduct surveys about visitors, the use of a protected area and its facilities.</v>
      </c>
      <c r="C28" s="13" t="str">
        <f>'3. ALL COMPETENCES (SOURCE)'!C334</f>
        <v>• Collecting and analysing quantitative and qualitative data about public use and about visitors using a range of suitable methods.
• Providing regular reports on visitation and use.
• Making recommendations based on survey results.</v>
      </c>
      <c r="D28" s="13" t="str">
        <f>'3. ALL COMPETENCES (SOURCE)'!D334</f>
        <v>• Uses of a range of survey techniques.
• Analysis and presentation techniques.</v>
      </c>
      <c r="E28" s="14">
        <f>'3. ALL COMPETENCES (SOURCE)'!E334</f>
        <v>0</v>
      </c>
      <c r="F28" s="13" t="str">
        <f>'3. ALL COMPETENCES (SOURCE)'!F334</f>
        <v>• Submit a report on collection of a range of information about visitors and activities in the PA.
• Demonstrate supporting knowledge.</v>
      </c>
      <c r="G28" s="13" t="str">
        <f>'3. ALL COMPETENCES (SOURCE)'!G334</f>
        <v>• Accreditation of prior qualifications and experience.
• Evidence portfolio assessment. 
• Testimony from supervisors.
• Test of knowledge.</v>
      </c>
      <c r="H28" s="14">
        <f>'3. ALL COMPETENCES (SOURCE)'!H334</f>
        <v>0</v>
      </c>
    </row>
    <row r="29" spans="1:8" ht="105" outlineLevel="4" x14ac:dyDescent="0.25">
      <c r="A29" s="20" t="str">
        <f>'3. ALL COMPETENCES (SOURCE)'!A335</f>
        <v>TRP 2.5</v>
      </c>
      <c r="B29" s="23" t="str">
        <f>'3. ALL COMPETENCES (SOURCE)'!B335</f>
        <v>Manage and lead specialised and hazardous recreation activities.</v>
      </c>
      <c r="C29" s="13" t="str">
        <f>'3. ALL COMPETENCES (SOURCE)'!C335</f>
        <v>• Organising and leading advanced/specialised/hazardous recreation activities (e.g. example rafting, mountaineering, cross country skiing, snorkelling).
• Ensuring all requirements for safety are in place and complied with.
• Supervising guides and other personnel.</v>
      </c>
      <c r="D29" s="13" t="str">
        <f>'3. ALL COMPETENCES (SOURCE)'!D335</f>
        <v>• Full details of activities, and operation of equipment.
• Emergency procedures.</v>
      </c>
      <c r="E29" s="14">
        <f>'3. ALL COMPETENCES (SOURCE)'!E335</f>
        <v>0</v>
      </c>
      <c r="F29" s="13" t="str">
        <f>'3. ALL COMPETENCES (SOURCE)'!F335</f>
        <v>• Obtain formal certification of leadership of activities.
• Demonstrate effective leadership.
• Demonstrate supporting knowledge.</v>
      </c>
      <c r="G29" s="13" t="str">
        <f>'3. ALL COMPETENCES (SOURCE)'!G335</f>
        <v>• Accreditation of prior qualifications and experience.
• Evidence portfolio assessment. 
• Testimony from supervisors.
• Test of knowledge.</v>
      </c>
      <c r="H29" s="14">
        <f>'3. ALL COMPETENCES (SOURCE)'!H335</f>
        <v>0</v>
      </c>
    </row>
    <row r="30" spans="1:8" ht="135" outlineLevel="4" x14ac:dyDescent="0.25">
      <c r="A30" s="20" t="str">
        <f>'3. ALL COMPETENCES (SOURCE)'!A336</f>
        <v>TRP 2.6</v>
      </c>
      <c r="B30" s="23" t="str">
        <f>'3. ALL COMPETENCES (SOURCE)'!B336</f>
        <v>Manage visitor accommodation.</v>
      </c>
      <c r="C30" s="13" t="str">
        <f>'3. ALL COMPETENCES (SOURCE)'!C336</f>
        <v>• Managing guesthouses, hostels, campsites etc. operated by the PA administration or partners.
• Ensuring provision of good standards of accommodation, facilities, hygiene and service.
• Organising bookings, logistics, billing etc.</v>
      </c>
      <c r="D30" s="13" t="str">
        <f>'3. ALL COMPETENCES (SOURCE)'!D336</f>
        <v>• Laws and regulations affecting visitor accommodation.
• Principles and practices of hospitality management.</v>
      </c>
      <c r="E30" s="14">
        <f>'3. ALL COMPETENCES (SOURCE)'!E336</f>
        <v>0</v>
      </c>
      <c r="F30" s="13" t="str">
        <f>'3. ALL COMPETENCES (SOURCE)'!F336</f>
        <v>• Submit evidence of successful management of visitor accommodation.
• Obtain relevant qualification in hospitality/hotel management.
• Demonstrate supporting knowledge.</v>
      </c>
      <c r="G30" s="13" t="str">
        <f>'3. ALL COMPETENCES (SOURCE)'!G336</f>
        <v>• Accreditation of prior qualifications and experience.
• Evidence portfolio assessment. 
• Testimony from supervisors.
• Test of knowledge.</v>
      </c>
      <c r="H30" s="14">
        <f>'3. ALL COMPETENCES (SOURCE)'!H336</f>
        <v>0</v>
      </c>
    </row>
    <row r="31" spans="1:8" ht="120" outlineLevel="4" x14ac:dyDescent="0.25">
      <c r="A31" s="20" t="str">
        <f>'3. ALL COMPETENCES (SOURCE)'!A337</f>
        <v>TRP 2.7</v>
      </c>
      <c r="B31" s="23" t="str">
        <f>'3. ALL COMPETENCES (SOURCE)'!B337</f>
        <v>Manage catering (food service) for visitors.</v>
      </c>
      <c r="C31" s="13" t="str">
        <f>'3. ALL COMPETENCES (SOURCE)'!C337</f>
        <v>• Preparing and providing good quality meals, snacks, refreshment etc. for visitors.
• Ensuring adequate facilities and equipment are in place.
• Ensuring laws and regulations regarding food service and hygiene are observed.</v>
      </c>
      <c r="D31" s="13" t="str">
        <f>'3. ALL COMPETENCES (SOURCE)'!D337</f>
        <v>• Laws and regulations affecting food preparation, service and hygiene.
• Zhe principles and practices of catering and food service..</v>
      </c>
      <c r="E31" s="14">
        <f>'3. ALL COMPETENCES (SOURCE)'!E337</f>
        <v>0</v>
      </c>
      <c r="F31" s="13" t="str">
        <f>'3. ALL COMPETENCES (SOURCE)'!F337</f>
        <v>• Submit evidence of successful management of food service.
• Obtain relevant qualification in food preparation/service.
• Demonstrate supporting knowledge.</v>
      </c>
      <c r="G31" s="13" t="str">
        <f>'3. ALL COMPETENCES (SOURCE)'!G337</f>
        <v>• Accreditation of prior qualifications and experience.
• Evidence portfolio assessment. 
• Testimony from supervisors.
• Test of knowledge.</v>
      </c>
      <c r="H31" s="14">
        <f>'3. ALL COMPETENCES (SOURCE)'!H337</f>
        <v>0</v>
      </c>
    </row>
    <row r="32" spans="1:8" ht="120" outlineLevel="4" x14ac:dyDescent="0.25">
      <c r="A32" s="20" t="str">
        <f>'3. ALL COMPETENCES (SOURCE)'!A338</f>
        <v>TRP 2.8</v>
      </c>
      <c r="B32" s="23" t="str">
        <f>'3. ALL COMPETENCES (SOURCE)'!B338</f>
        <v>Manage sales activities and retail outlets.</v>
      </c>
      <c r="C32" s="13" t="str">
        <f>'3. ALL COMPETENCES (SOURCE)'!C338</f>
        <v>• Managing facilities involving sales of goods and/or services to visitors (shops, ticketing points, cafes, hostels etc.)
• Maintaining required documentation of sales
• Cash handling and/or processing of credit cards
• Managing inventory/ordering etc.
• Supervising sales staff</v>
      </c>
      <c r="D32" s="13" t="str">
        <f>'3. ALL COMPETENCES (SOURCE)'!D338</f>
        <v>• Basic principles and practices of retailing.
• Correct procedures for dealing with money.
• Range of products and services on sale.
• Laws and regulations affecting sales.</v>
      </c>
      <c r="E32" s="14">
        <f>'3. ALL COMPETENCES (SOURCE)'!E338</f>
        <v>0</v>
      </c>
      <c r="F32" s="13" t="str">
        <f>'3. ALL COMPETENCES (SOURCE)'!F338</f>
        <v>• Submit evidence of successful management of sales outlet.
• Obtain relevant qualification in retail management.
• Demonstrate supporting knowledge.</v>
      </c>
      <c r="G32" s="13" t="str">
        <f>'3. ALL COMPETENCES (SOURCE)'!G338</f>
        <v>• Accreditation of prior qualifications and experience.
• Evidence portfolio assessment. 
• Testimony from supervisors.
• Test of knowledge.</v>
      </c>
      <c r="H32" s="14">
        <f>'3. ALL COMPETENCES (SOURCE)'!H338</f>
        <v>0</v>
      </c>
    </row>
    <row r="33" spans="1:8" ht="56.25" customHeight="1" outlineLevel="4" x14ac:dyDescent="0.25">
      <c r="A33" s="79" t="str">
        <f>'3. ALL COMPETENCES (SOURCE)'!A339</f>
        <v>LEVEL CODE</v>
      </c>
      <c r="B33" s="79" t="str">
        <f>'3. ALL COMPETENCES (SOURCE)'!B339</f>
        <v>LEVEL TITLE</v>
      </c>
      <c r="C33" s="132" t="str">
        <f>'3. ALL COMPETENCES (SOURCE)'!C339</f>
        <v>OVERALL COMPETENCE FOR THE LEVEL</v>
      </c>
      <c r="D33" s="132" t="str">
        <f>'3. ALL COMPETENCES (SOURCE)'!D339</f>
        <v>GENERAL SUPPORTING KNOWLEDGE AND UNDERSTANDING FOR THE LEVEL</v>
      </c>
      <c r="E33" s="80" t="str">
        <f>'3. ALL COMPETENCES (SOURCE)'!E339</f>
        <v>ASSOCIATED COMPETENCES FOR THE LEVEL</v>
      </c>
      <c r="F33" s="454" t="str">
        <f>'3. ALL COMPETENCES (SOURCE)'!F339</f>
        <v xml:space="preserve"> ASSESSMENT/CERTIFICATION EXAMPLES</v>
      </c>
      <c r="G33" s="455">
        <f>'3. ALL COMPETENCES (SOURCE)'!G339</f>
        <v>0</v>
      </c>
      <c r="H33" s="455">
        <f>'3. ALL COMPETENCES (SOURCE)'!H339</f>
        <v>0</v>
      </c>
    </row>
    <row r="34" spans="1:8" ht="75" customHeight="1" outlineLevel="3" x14ac:dyDescent="0.25">
      <c r="A34" s="78" t="str">
        <f>'3. ALL COMPETENCES (SOURCE)'!A340</f>
        <v>TRP 1</v>
      </c>
      <c r="B34" s="77" t="str">
        <f>'3. ALL COMPETENCES (SOURCE)'!B340</f>
        <v>TOURISM, RECREATION AND PUBLIC USE. LEVEL 1</v>
      </c>
      <c r="C34" s="133" t="str">
        <f>'3. ALL COMPETENCES (SOURCE)'!C340</f>
        <v>Guide, assist and supervise protected area visitors and recreational activities.</v>
      </c>
      <c r="D34" s="134" t="str">
        <f>'3. ALL COMPETENCES (SOURCE)'!D340</f>
        <v>• Role of tourism and visitation in the management of the protected area.
• Relevant policies and operating procedures.</v>
      </c>
      <c r="E34" s="55" t="str">
        <f>'3. ALL COMPETENCES (SOURCE)'!E340</f>
        <v>TEC 1; BIO 1; COM 1; ADR 1; CAC 1</v>
      </c>
      <c r="F34" s="180" t="str">
        <f>'3. ALL COMPETENCES (SOURCE)'!F340</f>
        <v>EXAMPLE PERFORMANCE CRITERIA</v>
      </c>
      <c r="G34" s="180" t="str">
        <f>'3. ALL COMPETENCES (SOURCE)'!G340</f>
        <v>EXAMPLE MEANS OF ASSESSMENT</v>
      </c>
      <c r="H34" s="64" t="str">
        <f>'3. ALL COMPETENCES (SOURCE)'!H340</f>
        <v>RECOMMENDED PRIOR COMPETENCE REQUIREMENTS FOR THE LEVEL</v>
      </c>
    </row>
    <row r="35" spans="1:8" s="192" customFormat="1" ht="89.25" customHeight="1" outlineLevel="4" x14ac:dyDescent="0.3">
      <c r="A35" s="11" t="str">
        <f>'3. ALL COMPETENCES (SOURCE)'!A341</f>
        <v>Code</v>
      </c>
      <c r="B35" s="11" t="str">
        <f>'3. ALL COMPETENCES (SOURCE)'!B341</f>
        <v>Competence Statement. The individual should be able to:</v>
      </c>
      <c r="C35" s="153" t="str">
        <f>'3. ALL COMPETENCES (SOURCE)'!C341</f>
        <v>Details, scope and variations. 
A brief explanation of the competence.</v>
      </c>
      <c r="D35" s="154" t="str">
        <f>'3. ALL COMPETENCES (SOURCE)'!D341</f>
        <v>Main specific knowledge requirements for the competence.</v>
      </c>
      <c r="E35" s="40" t="str">
        <f>'3. ALL COMPETENCES (SOURCE)'!E341</f>
        <v xml:space="preserve"> </v>
      </c>
      <c r="F35" s="184" t="str">
        <f>'3. ALL COMPETENCES (SOURCE)'!F341</f>
        <v>Example performance criteria for certification</v>
      </c>
      <c r="G35" s="184" t="str">
        <f>'3. ALL COMPETENCES (SOURCE)'!G341</f>
        <v>Example means of assessment</v>
      </c>
      <c r="H35" s="100" t="str">
        <f>'3. ALL COMPETENCES (SOURCE)'!H341</f>
        <v>UNI; FLD 1; AWA 1</v>
      </c>
    </row>
    <row r="36" spans="1:8" ht="90" outlineLevel="4" x14ac:dyDescent="0.25">
      <c r="A36" s="20" t="str">
        <f>'3. ALL COMPETENCES (SOURCE)'!A342</f>
        <v>TRP 1.1</v>
      </c>
      <c r="B36" s="23" t="str">
        <f>'3. ALL COMPETENCES (SOURCE)'!B342</f>
        <v>Welcome, assist and regulate visitors on site.</v>
      </c>
      <c r="C36" s="13" t="str">
        <f>'3. ALL COMPETENCES (SOURCE)'!C342</f>
        <v>• Giving directions, providing basic advice to visitors about recreation opportunities, safety, permitted and prohibited activities.
• Responding correctly and accurately to questions and complaints.
• Responding correctly to violations of codes and regulations and inappropriate behaviour.</v>
      </c>
      <c r="D36" s="13" t="str">
        <f>'3. ALL COMPETENCES (SOURCE)'!D342</f>
        <v>• Recreation opportunities and regulations in the PA.
• Verbal communication skills.
•  See also AWA and CAC.</v>
      </c>
      <c r="E36" s="14">
        <f>'3. ALL COMPETENCES (SOURCE)'!E342</f>
        <v>0</v>
      </c>
      <c r="F36" s="13" t="str">
        <f>'3. ALL COMPETENCES (SOURCE)'!F342</f>
        <v>• Demonstrate interactions with visitors in 3 different typical situations.
• Demonstrate supporting knowledge.</v>
      </c>
      <c r="G36" s="13" t="str">
        <f>'3. ALL COMPETENCES (SOURCE)'!G342</f>
        <v>• Practical test/observation/ simulation.
• Oral test of knowledge.</v>
      </c>
      <c r="H36" s="14">
        <f>'3. ALL COMPETENCES (SOURCE)'!H342</f>
        <v>0</v>
      </c>
    </row>
    <row r="37" spans="1:8" ht="90" outlineLevel="4" x14ac:dyDescent="0.25">
      <c r="A37" s="20" t="str">
        <f>'3. ALL COMPETENCES (SOURCE)'!A343</f>
        <v>TRP 1.2</v>
      </c>
      <c r="B37" s="23" t="str">
        <f>'3. ALL COMPETENCES (SOURCE)'!B343</f>
        <v>Respond to emergencies and accidents to visitors.</v>
      </c>
      <c r="C37" s="13" t="str">
        <f>'3. ALL COMPETENCES (SOURCE)'!C343</f>
        <v xml:space="preserve">• Following procedures for reporting and responding to accidents, emergencies and other problems affecting visitors to the PA.
</v>
      </c>
      <c r="D37" s="13" t="str">
        <f>'3. ALL COMPETENCES (SOURCE)'!D343</f>
        <v>• First aid (see FLD).
• Emergency procedures of the PA for dealing with accidents and emergencies.</v>
      </c>
      <c r="E37" s="14">
        <f>'3. ALL COMPETENCES (SOURCE)'!E343</f>
        <v>0</v>
      </c>
      <c r="F37" s="13" t="str">
        <f>'3. ALL COMPETENCES (SOURCE)'!F343</f>
        <v>• Demonstrate correct actions and response in 3 different typical situations.
• Demonstrate supporting knowledge.</v>
      </c>
      <c r="G37" s="13" t="str">
        <f>'3. ALL COMPETENCES (SOURCE)'!G343</f>
        <v>• Practical test/observation/ simulation.
• Oral test of knowledge.</v>
      </c>
      <c r="H37" s="14">
        <f>'3. ALL COMPETENCES (SOURCE)'!H343</f>
        <v>0</v>
      </c>
    </row>
    <row r="38" spans="1:8" ht="85.5" customHeight="1" outlineLevel="4" x14ac:dyDescent="0.25">
      <c r="A38" s="20" t="str">
        <f>'3. ALL COMPETENCES (SOURCE)'!A344</f>
        <v>TRP 1.3</v>
      </c>
      <c r="B38" s="23" t="str">
        <f>'3. ALL COMPETENCES (SOURCE)'!B344</f>
        <v>Guide basic visitor activities.</v>
      </c>
      <c r="C38" s="13" t="str">
        <f>'3. ALL COMPETENCES (SOURCE)'!C344</f>
        <v>• Leading correctly and safely basic 'face to face' (non-hazardous, non-specialist) recreation activities (e.g. guided walks, nature trails, short hikes, tours of exhibitions etc.).
• Providing appropriate information and assistance to participants.</v>
      </c>
      <c r="D38" s="13" t="str">
        <f>'3. ALL COMPETENCES (SOURCE)'!D344</f>
        <v>• Recreational facilities and programmes offered by the PA.
• Field skills (see FLD).
• Communication and awareness skills (see AWA and CAC).</v>
      </c>
      <c r="E38" s="14">
        <f>'3. ALL COMPETENCES (SOURCE)'!E344</f>
        <v>0</v>
      </c>
      <c r="F38" s="13" t="str">
        <f>'3. ALL COMPETENCES (SOURCE)'!F344</f>
        <v>• Demonstrate leadership of at least 2 typical visitor activities
• Demonstrate supporting knowledge.</v>
      </c>
      <c r="G38" s="13" t="str">
        <f>'3. ALL COMPETENCES (SOURCE)'!G344</f>
        <v>• Practical test/observation/ simulation.
• Oral test of knowledge.</v>
      </c>
      <c r="H38" s="14">
        <f>'3. ALL COMPETENCES (SOURCE)'!H344</f>
        <v>0</v>
      </c>
    </row>
    <row r="39" spans="1:8" ht="75.75" customHeight="1" outlineLevel="4" x14ac:dyDescent="0.25">
      <c r="A39" s="20" t="str">
        <f>'3. ALL COMPETENCES (SOURCE)'!A345</f>
        <v>TRP 1.4</v>
      </c>
      <c r="B39" s="23" t="str">
        <f>'3. ALL COMPETENCES (SOURCE)'!B345</f>
        <v>Operate entrance, ticketing and sales facilities.</v>
      </c>
      <c r="C39" s="13" t="str">
        <f>'3. ALL COMPETENCES (SOURCE)'!C345</f>
        <v>• Operating entrance points, sales points. 
• Correctly following procedures for sales, ticketing, cash handling etc.</v>
      </c>
      <c r="D39" s="13" t="str">
        <f>'3. ALL COMPETENCES (SOURCE)'!D345</f>
        <v>• Ticketing systems and pricing scales.
• Range of products being sold by the PA.
• Sales procedures.
• Interpersonal skills (see CAC). 
• Cash handling (see FRM).
• Processing of credit/debit cards and other forms of payment.</v>
      </c>
      <c r="E39" s="14">
        <f>'3. ALL COMPETENCES (SOURCE)'!E345</f>
        <v>0</v>
      </c>
      <c r="F39" s="13" t="str">
        <f>'3. ALL COMPETENCES (SOURCE)'!F345</f>
        <v>• Demonstrate all aspects of operation of sales point for half a day.
• Demonstrate supporting knowledge.</v>
      </c>
      <c r="G39" s="13" t="str">
        <f>'3. ALL COMPETENCES (SOURCE)'!G345</f>
        <v>• Practical test/observation/ simulation.
• Oral test of knowledge.</v>
      </c>
      <c r="H39" s="14">
        <f>'3. ALL COMPETENCES (SOURCE)'!H345</f>
        <v>0</v>
      </c>
    </row>
    <row r="40" spans="1:8" ht="150" outlineLevel="4" x14ac:dyDescent="0.25">
      <c r="A40" s="20" t="str">
        <f>'3. ALL COMPETENCES (SOURCE)'!A346</f>
        <v>TRP 1.5</v>
      </c>
      <c r="B40" s="23" t="str">
        <f>'3. ALL COMPETENCES (SOURCE)'!B346</f>
        <v>Assist in guiding advanced visitor activities.</v>
      </c>
      <c r="C40" s="13" t="str">
        <f>'3. ALL COMPETENCES (SOURCE)'!C346</f>
        <v>• Assisting in leading potentially hazardous recreation activities requiring special technical equipment and skills.(e.g. long distance hiking, water based activities, climbing, zip line etc.).
• Observation of all safety requirements.
• Providing appropriate information and assistance to participants.</v>
      </c>
      <c r="D40" s="13" t="str">
        <f>'3. ALL COMPETENCES (SOURCE)'!D346</f>
        <v>• Full details of the activity and operation of equipment.
• Full regulations affecting the activity.
• Hazards and risks and responses to them.
• See TRP 2.5.</v>
      </c>
      <c r="E40" s="14">
        <f>'3. ALL COMPETENCES (SOURCE)'!E346</f>
        <v>0</v>
      </c>
      <c r="F40" s="13" t="str">
        <f>'3. ALL COMPETENCES (SOURCE)'!F346</f>
        <v>• Acquire appropriate official certification (e.g. mountain guiding, white water rafting etc.).
• Demonstrate ability to conduct all aspects of the guiding task correctly and safely. 
• Demonstrate supporting knowledge.</v>
      </c>
      <c r="G40" s="13" t="str">
        <f>'3. ALL COMPETENCES (SOURCE)'!G346</f>
        <v>• According to certification requirement.
• Detailed practical tests/observation/ simulation by qualified assessor.
• Oral test of knowledge.</v>
      </c>
      <c r="H40" s="14">
        <f>'3. ALL COMPETENCES (SOURCE)'!H346</f>
        <v>0</v>
      </c>
    </row>
  </sheetData>
  <mergeCells count="6">
    <mergeCell ref="F4:H4"/>
    <mergeCell ref="F11:H11"/>
    <mergeCell ref="F21:H21"/>
    <mergeCell ref="F33:H33"/>
    <mergeCell ref="A1:E1"/>
    <mergeCell ref="F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35"/>
  <sheetViews>
    <sheetView showZeros="0" topLeftCell="A2" zoomScale="60" zoomScaleNormal="60" workbookViewId="0">
      <selection activeCell="I32" sqref="I1:I1048576"/>
    </sheetView>
  </sheetViews>
  <sheetFormatPr defaultRowHeight="15" outlineLevelRow="4" outlineLevelCol="2" x14ac:dyDescent="0.25"/>
  <cols>
    <col min="1" max="1" width="16.1406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57">
        <f>'3. ALL COMPETENCES (SOURCE)'!F179</f>
        <v>0</v>
      </c>
      <c r="G2" s="178">
        <f>'3. ALL COMPETENCES (SOURCE)'!F179</f>
        <v>0</v>
      </c>
      <c r="H2" s="57">
        <f>'3. ALL COMPETENCES (SOURCE)'!G179</f>
        <v>0</v>
      </c>
    </row>
    <row r="3" spans="1:8" ht="84" outlineLevel="2" x14ac:dyDescent="0.25">
      <c r="A3" s="89" t="str">
        <f>'3. ALL COMPETENCES (SOURCE)'!A347</f>
        <v>CATEGORY</v>
      </c>
      <c r="B3" s="89" t="str">
        <f>'3. ALL COMPETENCES (SOURCE)'!B347</f>
        <v>AWA. AWARENESS AND EDUCATION</v>
      </c>
      <c r="C3" s="130" t="str">
        <f>'3. ALL COMPETENCES (SOURCE)'!C347</f>
        <v>Ensuring that local stakeholders, visitors, decision makers and the wider public are aware of protected areas, their purpose and values, and how they are governed and managed.</v>
      </c>
      <c r="D3" s="146">
        <f>'3. ALL COMPETENCES (SOURCE)'!D347</f>
        <v>0</v>
      </c>
      <c r="E3" s="38">
        <f>'3. ALL COMPETENCES (SOURCE)'!E347</f>
        <v>0</v>
      </c>
      <c r="F3" s="179">
        <f>'3. ALL COMPETENCES (SOURCE)'!F347</f>
        <v>0</v>
      </c>
      <c r="G3" s="179">
        <f>'3. ALL COMPETENCES (SOURCE)'!G347</f>
        <v>0</v>
      </c>
      <c r="H3" s="38">
        <f>'3. ALL COMPETENCES (SOURCE)'!H347</f>
        <v>0</v>
      </c>
    </row>
    <row r="4" spans="1:8" ht="56.25" customHeight="1" outlineLevel="4" x14ac:dyDescent="0.25">
      <c r="A4" s="79" t="str">
        <f>'3. ALL COMPETENCES (SOURCE)'!A348</f>
        <v>LEVEL CODE</v>
      </c>
      <c r="B4" s="79" t="str">
        <f>'3. ALL COMPETENCES (SOURCE)'!B348</f>
        <v>LEVEL TITLE</v>
      </c>
      <c r="C4" s="132" t="str">
        <f>'3. ALL COMPETENCES (SOURCE)'!C348</f>
        <v>OVERALL COMPETENCE FOR THE LEVEL</v>
      </c>
      <c r="D4" s="132" t="str">
        <f>'3. ALL COMPETENCES (SOURCE)'!D348</f>
        <v>GENERAL SUPPORTING KNOWLEDGE AND UNDERSTANDING FOR THE LEVEL</v>
      </c>
      <c r="E4" s="80" t="str">
        <f>'3. ALL COMPETENCES (SOURCE)'!E348</f>
        <v>ASSOCIATED COMPETENCES FOR THE LEVEL</v>
      </c>
      <c r="F4" s="454" t="str">
        <f>'3. ALL COMPETENCES (SOURCE)'!F348</f>
        <v xml:space="preserve"> ASSESSMENT/CERTIFICATION EXAMPLES</v>
      </c>
      <c r="G4" s="455">
        <f>'3. ALL COMPETENCES (SOURCE)'!G348</f>
        <v>0</v>
      </c>
      <c r="H4" s="455">
        <f>'3. ALL COMPETENCES (SOURCE)'!H348</f>
        <v>0</v>
      </c>
    </row>
    <row r="5" spans="1:8" ht="80.25" customHeight="1" outlineLevel="3" x14ac:dyDescent="0.25">
      <c r="A5" s="78" t="str">
        <f>'3. ALL COMPETENCES (SOURCE)'!A349</f>
        <v>AWA 4</v>
      </c>
      <c r="B5" s="77" t="str">
        <f>'3. ALL COMPETENCES (SOURCE)'!B349</f>
        <v>AWARENESS AND EDUCATION. LEVEL 4</v>
      </c>
      <c r="C5" s="133" t="str">
        <f>'3. ALL COMPETENCES (SOURCE)'!C349</f>
        <v>Promote national and international awareness of the protected area system, its purpose and values.</v>
      </c>
      <c r="D5" s="134" t="str">
        <f>'3. ALL COMPETENCES (SOURCE)'!D349</f>
        <v>• Principles and practice of communication, awareness raising, advocacy and social marketing.
• Relevant global best practice and examples (e.g. through IUCN, Conventions, CBD Programme of Work on Protected Areas).</v>
      </c>
      <c r="E5" s="55" t="str">
        <f>'3. ALL COMPETENCES (SOURCE)'!E349</f>
        <v xml:space="preserve"> TRP 4; PPP 4; FRM 4: PPP 4: ORG 4; CAC 4; TEC 2; ADR 4</v>
      </c>
      <c r="F5" s="180" t="str">
        <f>'3. ALL COMPETENCES (SOURCE)'!F349</f>
        <v>EXAMPLE PERFORMANCE CRITERIA</v>
      </c>
      <c r="G5" s="180" t="str">
        <f>'3. ALL COMPETENCES (SOURCE)'!G349</f>
        <v>EXAMPLE MEANS OF ASSESSMENT</v>
      </c>
      <c r="H5" s="64" t="str">
        <f>'3. ALL COMPETENCES (SOURCE)'!H349</f>
        <v>RECOMMENDED PRIOR COMPETENCE REQUIREMENTS FOR THE LEVEL</v>
      </c>
    </row>
    <row r="6" spans="1:8" s="45" customFormat="1" ht="75" outlineLevel="4" x14ac:dyDescent="0.3">
      <c r="A6" s="11" t="str">
        <f>'3. ALL COMPETENCES (SOURCE)'!A350</f>
        <v>Code</v>
      </c>
      <c r="B6" s="11" t="str">
        <f>'3. ALL COMPETENCES (SOURCE)'!B350</f>
        <v>Competence Statement.
The individual should be able to:</v>
      </c>
      <c r="C6" s="142" t="str">
        <f>'3. ALL COMPETENCES (SOURCE)'!C350</f>
        <v>Details, scope and variations. 
A brief explanation of the competence.</v>
      </c>
      <c r="D6" s="143" t="str">
        <f>'3. ALL COMPETENCES (SOURCE)'!D350</f>
        <v>Main specific knowledge requirements for the competence.</v>
      </c>
      <c r="E6" s="92" t="str">
        <f>'3. ALL COMPETENCES (SOURCE)'!E350</f>
        <v xml:space="preserve"> </v>
      </c>
      <c r="F6" s="184" t="str">
        <f>'3. ALL COMPETENCES (SOURCE)'!F350</f>
        <v>Example performance criteria for certification</v>
      </c>
      <c r="G6" s="184" t="str">
        <f>'3. ALL COMPETENCES (SOURCE)'!G350</f>
        <v>Example means of assessment</v>
      </c>
      <c r="H6" s="100" t="str">
        <f>'3. ALL COMPETENCES (SOURCE)'!H350</f>
        <v>UNI; AWA 3; CAC 3</v>
      </c>
    </row>
    <row r="7" spans="1:8" ht="165" outlineLevel="4" x14ac:dyDescent="0.25">
      <c r="A7" s="20" t="str">
        <f>'3. ALL COMPETENCES (SOURCE)'!A351</f>
        <v>AWA 4.1</v>
      </c>
      <c r="B7" s="22" t="str">
        <f>'3. ALL COMPETENCES (SOURCE)'!B351</f>
        <v>Coordinate development of a strategy for visibility, awareness and education across the protected area system.</v>
      </c>
      <c r="C7" s="13" t="str">
        <f>'3. ALL COMPETENCES (SOURCE)'!C351</f>
        <v xml:space="preserve">• Developing a national image for the system of PAs.
• Identifying key audiences, messages and media for awareness and education.
• Developing a national strategy, guidance and standards for communication, awareness, interpretation, education and design.
</v>
      </c>
      <c r="D7" s="13" t="str">
        <f>'3. ALL COMPETENCES (SOURCE)'!D351</f>
        <v>• Processes for developing a communication strategy.
• Details of the protected area system.
• Principles of effective communication and design.</v>
      </c>
      <c r="E7" s="14">
        <f>'3. ALL COMPETENCES (SOURCE)'!E351</f>
        <v>0</v>
      </c>
      <c r="F7" s="13" t="str">
        <f>'3. ALL COMPETENCES (SOURCE)'!F351</f>
        <v>• Submit a communication and awareness strategy for the PA system.
• Documented and verified relevant contributions a national strategy. plan, or project (e.g. PA System Plan, NBSAP, NEAP).
• Demonstrate supporting knowledge.</v>
      </c>
      <c r="G7" s="13" t="str">
        <f>'3. ALL COMPETENCES (SOURCE)'!G351</f>
        <v>• Accreditation of prior qualifications and experience.
• Evidence portfolio assessment.</v>
      </c>
      <c r="H7" s="14">
        <f>'3. ALL COMPETENCES (SOURCE)'!H351</f>
        <v>0</v>
      </c>
    </row>
    <row r="8" spans="1:8" ht="120" outlineLevel="4" x14ac:dyDescent="0.25">
      <c r="A8" s="20" t="str">
        <f>'3. ALL COMPETENCES (SOURCE)'!A352</f>
        <v>AWA 4.2</v>
      </c>
      <c r="B8" s="22" t="str">
        <f>'3. ALL COMPETENCES (SOURCE)'!B352</f>
        <v>Promote national awareness and understanding of the protected area system and its values.</v>
      </c>
      <c r="C8" s="13" t="str">
        <f>'3. ALL COMPETENCES (SOURCE)'!C352</f>
        <v>• Explaining, representing and maintaining the profile of the PA system through events, media work, participation in conferences, policy fora, campaigns etc.
• Coordinating national awareness campaigns focusing on protected areas.
• Establishing mechanisms for dialogue and information exchange between protected area officials, stakeholders, relevant sectors and civil society.
• Presenting detailed arguments and justifications for government and sectoral support of PAs and biodiversity.</v>
      </c>
      <c r="D8" s="13" t="str">
        <f>'3. ALL COMPETENCES (SOURCE)'!D352</f>
        <v>• Details of the protected area system.
• Range of stakeholders relevant to PA management.
• Communication and advocacy techniques.
• National and international opportunities and forums for awareness raising.
• Media awareness.</v>
      </c>
      <c r="E8" s="14">
        <f>'3. ALL COMPETENCES (SOURCE)'!E352</f>
        <v>0</v>
      </c>
      <c r="F8" s="13" t="str">
        <f>'3. ALL COMPETENCES (SOURCE)'!F352</f>
        <v>• Submit evidence of extensive track record of relevant activities for raising awareness of and promoting conservation of biodiversity and PAs.
• Demonstrate supporting knowledge.</v>
      </c>
      <c r="G8" s="13" t="str">
        <f>'3. ALL COMPETENCES (SOURCE)'!G352</f>
        <v>• Accreditation of prior qualifications and experience.
• Evidence portfolio assessment.</v>
      </c>
      <c r="H8" s="14">
        <f>'3. ALL COMPETENCES (SOURCE)'!H352</f>
        <v>0</v>
      </c>
    </row>
    <row r="9" spans="1:8" ht="135" outlineLevel="4" x14ac:dyDescent="0.25">
      <c r="A9" s="20" t="str">
        <f>'3. ALL COMPETENCES (SOURCE)'!A353</f>
        <v>AWA 4.3</v>
      </c>
      <c r="B9" s="22" t="str">
        <f>'3. ALL COMPETENCES (SOURCE)'!B353</f>
        <v>Promote the inclusion of protected area and biodiversity issues in educational curricula.</v>
      </c>
      <c r="C9" s="13" t="str">
        <f>'3. ALL COMPETENCES (SOURCE)'!C353</f>
        <v xml:space="preserve">• Promoting inclusion of PA/biodiversity issues into educational curricula at all levels.
• Enabling access by educational authorities to information and materials for curriculum development.
• Promoting development of university and college courses and curricula in applied conservation and protected area management. </v>
      </c>
      <c r="D9" s="13" t="str">
        <f>'3. ALL COMPETENCES (SOURCE)'!D353</f>
        <v>• Structure and functioning of the educational sector.
• Requirements for development of curricula and educational programmes.</v>
      </c>
      <c r="E9" s="14">
        <f>'3. ALL COMPETENCES (SOURCE)'!E353</f>
        <v>0</v>
      </c>
      <c r="F9" s="13" t="str">
        <f>'3. ALL COMPETENCES (SOURCE)'!F353</f>
        <v>• Submit evidence of successful efforts incorporate protected areas and biodiversity conservation into educational curricula and courses.
• Demonstrate supporting knowledge.</v>
      </c>
      <c r="G9" s="13" t="str">
        <f>'3. ALL COMPETENCES (SOURCE)'!G353</f>
        <v>• Accreditation of prior qualifications and experience.
• Evidence portfolio assessment. and interview.</v>
      </c>
      <c r="H9" s="14">
        <f>'3. ALL COMPETENCES (SOURCE)'!H353</f>
        <v>0</v>
      </c>
    </row>
    <row r="10" spans="1:8" ht="75" outlineLevel="4" x14ac:dyDescent="0.25">
      <c r="A10" s="20" t="str">
        <f>'3. ALL COMPETENCES (SOURCE)'!A354</f>
        <v>AWA 4.4</v>
      </c>
      <c r="B10" s="22" t="str">
        <f>'3. ALL COMPETENCES (SOURCE)'!B354</f>
        <v>Contribute significantly to international initiatives for improving awareness, education and information related to protected areas.</v>
      </c>
      <c r="C10" s="13" t="str">
        <f>'3. ALL COMPETENCES (SOURCE)'!C354</f>
        <v>• Making a significant and recognised contribution internationally (e.g. through publication of specialist guidance, active membership of an IUCN specialist group, conference presentations, provision of high level training etc.).</v>
      </c>
      <c r="D10" s="13" t="str">
        <f>'3. ALL COMPETENCES (SOURCE)'!D354</f>
        <v>• Options for and best practice examples of improving and awareness, education and interpretation in and around PAs.
• International policy and legislation regarding awareness, education, media.</v>
      </c>
      <c r="E10" s="14">
        <f>'3. ALL COMPETENCES (SOURCE)'!E354</f>
        <v>0</v>
      </c>
      <c r="F10" s="13" t="str">
        <f>'3. ALL COMPETENCES (SOURCE)'!F354</f>
        <v>• Submit evidence of extensive track record of contributions.
• Demonstrate supporting knowledge.</v>
      </c>
      <c r="G10" s="13" t="str">
        <f>'3. ALL COMPETENCES (SOURCE)'!G354</f>
        <v>• Accreditation of prior qualifications and experience.
• Evidence portfolio assessment.</v>
      </c>
      <c r="H10" s="14">
        <f>'3. ALL COMPETENCES (SOURCE)'!H354</f>
        <v>0</v>
      </c>
    </row>
    <row r="11" spans="1:8" ht="56.25" customHeight="1" outlineLevel="4" x14ac:dyDescent="0.25">
      <c r="A11" s="79" t="str">
        <f>'3. ALL COMPETENCES (SOURCE)'!A355</f>
        <v>LEVEL CODE</v>
      </c>
      <c r="B11" s="79" t="str">
        <f>'3. ALL COMPETENCES (SOURCE)'!B355</f>
        <v>LEVEL TITLE</v>
      </c>
      <c r="C11" s="132" t="str">
        <f>'3. ALL COMPETENCES (SOURCE)'!C355</f>
        <v>OVERALL COMPETENCE FOR THE LEVEL</v>
      </c>
      <c r="D11" s="132" t="str">
        <f>'3. ALL COMPETENCES (SOURCE)'!D355</f>
        <v>GENERAL SUPPORTING KNOWLEDGE AND UNDERSTANDING FOR THE LEVEL</v>
      </c>
      <c r="E11" s="80" t="str">
        <f>'3. ALL COMPETENCES (SOURCE)'!E355</f>
        <v>ASSOCIATED COMPETENCES FOR THE LEVEL</v>
      </c>
      <c r="F11" s="454" t="str">
        <f>'3. ALL COMPETENCES (SOURCE)'!F355</f>
        <v xml:space="preserve"> ASSESSMENT/CERTIFICATION EXAMPLES</v>
      </c>
      <c r="G11" s="455">
        <f>'3. ALL COMPETENCES (SOURCE)'!G355</f>
        <v>0</v>
      </c>
      <c r="H11" s="455">
        <f>'3. ALL COMPETENCES (SOURCE)'!H355</f>
        <v>0</v>
      </c>
    </row>
    <row r="12" spans="1:8" ht="69" customHeight="1" outlineLevel="3" x14ac:dyDescent="0.25">
      <c r="A12" s="78" t="str">
        <f>'3. ALL COMPETENCES (SOURCE)'!A356</f>
        <v>AWA 3</v>
      </c>
      <c r="B12" s="77" t="str">
        <f>'3. ALL COMPETENCES (SOURCE)'!B356</f>
        <v>AWARENESS AND EDUCATION. LEVEL 3</v>
      </c>
      <c r="C12" s="133" t="str">
        <f>'3. ALL COMPETENCES (SOURCE)'!C356</f>
        <v>Direct development and implementation of an awareness strategy for the PA.</v>
      </c>
      <c r="D12" s="134" t="str">
        <f>'3. ALL COMPETENCES (SOURCE)'!D356</f>
        <v>• Principles and practice of communication, awareness raising, advocacy and social marketing.</v>
      </c>
      <c r="E12" s="55" t="str">
        <f>'3. ALL COMPETENCES (SOURCE)'!E356</f>
        <v xml:space="preserve"> TRP 3; PPP 3; ORG 3; FRM 3; CAC 3: TEC 2; ADR 3</v>
      </c>
      <c r="F12" s="180" t="str">
        <f>'3. ALL COMPETENCES (SOURCE)'!F356</f>
        <v>EXAMPLE PERFORMANCE CRITERIA</v>
      </c>
      <c r="G12" s="180" t="str">
        <f>'3. ALL COMPETENCES (SOURCE)'!G356</f>
        <v>EXAMPLE MEANS OF ASSESSMENT</v>
      </c>
      <c r="H12" s="64" t="str">
        <f>'3. ALL COMPETENCES (SOURCE)'!H356</f>
        <v>RECOMMENDED PRIOR COMPETENCE REQUIREMENTS FOR THE LEVEL</v>
      </c>
    </row>
    <row r="13" spans="1:8" s="192" customFormat="1" ht="75" customHeight="1" outlineLevel="4" x14ac:dyDescent="0.3">
      <c r="A13" s="11" t="str">
        <f>'3. ALL COMPETENCES (SOURCE)'!A357</f>
        <v>Code</v>
      </c>
      <c r="B13" s="11" t="str">
        <f>'3. ALL COMPETENCES (SOURCE)'!B357</f>
        <v>Competence Statement.The individual should be able to:</v>
      </c>
      <c r="C13" s="142" t="str">
        <f>'3. ALL COMPETENCES (SOURCE)'!C357</f>
        <v>Details, scope and variations. 
A brief explanation of the competence.</v>
      </c>
      <c r="D13" s="143" t="str">
        <f>'3. ALL COMPETENCES (SOURCE)'!D357</f>
        <v>Main specific knowledge requirements for the competence.</v>
      </c>
      <c r="E13" s="92" t="str">
        <f>'3. ALL COMPETENCES (SOURCE)'!E357</f>
        <v xml:space="preserve"> </v>
      </c>
      <c r="F13" s="184" t="str">
        <f>'3. ALL COMPETENCES (SOURCE)'!F357</f>
        <v>Example performance criteria for certification</v>
      </c>
      <c r="G13" s="184" t="str">
        <f>'3. ALL COMPETENCES (SOURCE)'!G357</f>
        <v>Example means of assessment</v>
      </c>
      <c r="H13" s="100" t="str">
        <f>'3. ALL COMPETENCES (SOURCE)'!H357</f>
        <v>UNI; AWA 2; TRP 1; CAC 2</v>
      </c>
    </row>
    <row r="14" spans="1:8" ht="165" outlineLevel="4" x14ac:dyDescent="0.25">
      <c r="A14" s="20" t="str">
        <f>'3. ALL COMPETENCES (SOURCE)'!A358</f>
        <v>AWA 3.1</v>
      </c>
      <c r="B14" s="22" t="str">
        <f>'3. ALL COMPETENCES (SOURCE)'!B358</f>
        <v>Direct development of a protected area communication strategy and plan.</v>
      </c>
      <c r="C14" s="13" t="str">
        <f>'3. ALL COMPETENCES (SOURCE)'!C358</f>
        <v>• Identifying main themes and messages for visibility, interpretation, education and awareness.
• Identifying target groups (e.g.  visitors, local communities, schools and educational institutions, other resource use sectors).
• Identifying suitable methods and media for communicating messages to target groups.
• Identifying main programmes of awareness, interpretation and education.
• Identifying personnel requirements and competences.
• Communicating the strategy and plan to PA staff and local stakeholders.
• Incorporating the plan into the overall management strategy/plan for the protected area.</v>
      </c>
      <c r="D14" s="13" t="str">
        <f>'3. ALL COMPETENCES (SOURCE)'!D358</f>
        <v xml:space="preserve">• Principles and practices of education, awareness raising and social marketing.
• The range of techniques for interpretation, awareness and education.
• Participatory planning processes.
</v>
      </c>
      <c r="E14" s="14">
        <f>'3. ALL COMPETENCES (SOURCE)'!E358</f>
        <v>0</v>
      </c>
      <c r="F14" s="13" t="str">
        <f>'3. ALL COMPETENCES (SOURCE)'!F358</f>
        <v>• Development of the relevant parts of the PA management plan.
• Submission of a detailed awareness strategy and action plan for the PA.
• Demonstrate supporting knowledge.</v>
      </c>
      <c r="G14" s="13" t="str">
        <f>'3. ALL COMPETENCES (SOURCE)'!G358</f>
        <v>• Accreditation of prior qualifications and experience.
• Evidence portfolio assessment.</v>
      </c>
      <c r="H14" s="13">
        <f>'3. ALL COMPETENCES (SOURCE)'!H358</f>
        <v>0</v>
      </c>
    </row>
    <row r="15" spans="1:8" ht="90" outlineLevel="4" x14ac:dyDescent="0.25">
      <c r="A15" s="20" t="str">
        <f>'3. ALL COMPETENCES (SOURCE)'!A359</f>
        <v>AWA 3.2</v>
      </c>
      <c r="B15" s="22" t="str">
        <f>'3. ALL COMPETENCES (SOURCE)'!B359</f>
        <v>Direct development of a protected area image and brand.</v>
      </c>
      <c r="C15" s="13" t="str">
        <f>'3. ALL COMPETENCES (SOURCE)'!C359</f>
        <v xml:space="preserve">• Working with specialists to: develop a unique image and brand for use in awareness raising and social marketing of the PA.
• Developing an image and logo for the PA.
• Develop consistent standards and for design for proected area facilities and publications etc.
</v>
      </c>
      <c r="D15" s="13" t="str">
        <f>'3. ALL COMPETENCES (SOURCE)'!D359</f>
        <v xml:space="preserve">• Brand development methods.
• Social marketing techniques.
• Branding and design principles for the PA system.
</v>
      </c>
      <c r="E15" s="14">
        <f>'3. ALL COMPETENCES (SOURCE)'!E359</f>
        <v>0</v>
      </c>
      <c r="F15" s="13" t="str">
        <f>'3. ALL COMPETENCES (SOURCE)'!F359</f>
        <v>• Submit an image and design manual for the PA.
• Demonstrate supporting knowledge.</v>
      </c>
      <c r="G15" s="13" t="str">
        <f>'3. ALL COMPETENCES (SOURCE)'!G359</f>
        <v>• Accreditation of prior qualifications and experience.
• Evidence portfolio assessment.</v>
      </c>
      <c r="H15" s="13">
        <f>'3. ALL COMPETENCES (SOURCE)'!H359</f>
        <v>0</v>
      </c>
    </row>
    <row r="16" spans="1:8" ht="150" outlineLevel="4" x14ac:dyDescent="0.25">
      <c r="A16" s="20" t="str">
        <f>'3. ALL COMPETENCES (SOURCE)'!A360</f>
        <v>AWA 3.3</v>
      </c>
      <c r="B16" s="22" t="str">
        <f>'3. ALL COMPETENCES (SOURCE)'!B360</f>
        <v>Direct the design, production and deployment of awareness and educational facilities and installations.</v>
      </c>
      <c r="C16" s="13" t="str">
        <f>'3. ALL COMPETENCES (SOURCE)'!C360</f>
        <v>• Working with designers, architects, staff and stakeholders to specify the functions, design and layout of interpretive and educational facilities (e.g. educational and awareness centres).
• Designing and installing signage systems for the site.
• Overseeing the construction of facilities and installations.</v>
      </c>
      <c r="D16" s="13" t="str">
        <f>'3. ALL COMPETENCES (SOURCE)'!D360</f>
        <v>• The principles and practices of environmentally sustainable, eco-friendly and culturally appropriate design.
• Principles of visitor centre design.
• Contracting procedures for construction and design projects (see FRM).</v>
      </c>
      <c r="E16" s="14">
        <f>'3. ALL COMPETENCES (SOURCE)'!E360</f>
        <v>0</v>
      </c>
      <c r="F16" s="13" t="str">
        <f>'3. ALL COMPETENCES (SOURCE)'!F360</f>
        <v>• Submit evidence of high quality design and installation of infrastructure (visitor centres, information points), interpretive installations (displays, signage, exhibits etc.).
• Demonstrate supporting knowledge.</v>
      </c>
      <c r="G16" s="13" t="str">
        <f>'3. ALL COMPETENCES (SOURCE)'!G360</f>
        <v>• Accreditation of prior qualifications and experience.
• Evidence portfolio assessment.</v>
      </c>
      <c r="H16" s="13">
        <f>'3. ALL COMPETENCES (SOURCE)'!H360</f>
        <v>0</v>
      </c>
    </row>
    <row r="17" spans="1:8" ht="150" outlineLevel="4" x14ac:dyDescent="0.25">
      <c r="A17" s="20" t="str">
        <f>'3. ALL COMPETENCES (SOURCE)'!A361</f>
        <v>AWA 3.4</v>
      </c>
      <c r="B17" s="22" t="str">
        <f>'3. ALL COMPETENCES (SOURCE)'!B361</f>
        <v>Direct the design, production and deployment of awareness and educational materials.</v>
      </c>
      <c r="C17" s="13" t="str">
        <f>'3. ALL COMPETENCES (SOURCE)'!C361</f>
        <v>• Working with designers to produce attractive and effective interpretive, awareness and educational materials (leaflets, signs, posters, displays, AV installations etc.)
• Overseeing development of concepts, scripts, designs, drafts etc.
• Overseeing production of materials.</v>
      </c>
      <c r="D17" s="13" t="str">
        <f>'3. ALL COMPETENCES (SOURCE)'!D361</f>
        <v>• Principles and practices of effective design for communication materials.
• Range of available media and techniques.
• Print and other media production techniques.</v>
      </c>
      <c r="E17" s="14">
        <f>'3. ALL COMPETENCES (SOURCE)'!E361</f>
        <v>0</v>
      </c>
      <c r="F17" s="13" t="str">
        <f>'3. ALL COMPETENCES (SOURCE)'!F361</f>
        <v>• Submit evidence of a range of high quality design and installation of interpretive and educational materials (publications, panels, signs, exhibits, displays, AV presentations etc).
• Demonstrate supporting knowledge.</v>
      </c>
      <c r="G17" s="13" t="str">
        <f>'3. ALL COMPETENCES (SOURCE)'!G361</f>
        <v>• Accreditation of prior qualifications and experience.
• Evidence portfolio assessment.</v>
      </c>
      <c r="H17" s="13">
        <f>'3. ALL COMPETENCES (SOURCE)'!H361</f>
        <v>0</v>
      </c>
    </row>
    <row r="18" spans="1:8" ht="135" outlineLevel="4" x14ac:dyDescent="0.25">
      <c r="A18" s="20" t="str">
        <f>'3. ALL COMPETENCES (SOURCE)'!A362</f>
        <v>AWA 3.5</v>
      </c>
      <c r="B18" s="22" t="str">
        <f>'3. ALL COMPETENCES (SOURCE)'!B362</f>
        <v>Direct the design and implementation of interpretive and educational programmes.</v>
      </c>
      <c r="C18" s="13" t="str">
        <f>'3. ALL COMPETENCES (SOURCE)'!C362</f>
        <v>• Directing the specification, planning, design and implementation of a diverse programme of awareness, interpretational educational activities based on the strategy and plan.
• Working with partners to deliver education, awareness and interpretation in appropriate ways for identified target groups including: local communities, schools, visitors, decision makers.
• Ensuring evaluation of the impact and effectiveness of the programmes.</v>
      </c>
      <c r="D18" s="13" t="str">
        <f>'3. ALL COMPETENCES (SOURCE)'!D362</f>
        <v>• Details of the protected area communication strategy.
• Options for designing and delivering awareness, interpretational and educational objectives.
• Methods of assessing the impact of awareness and educational activities and programmes.</v>
      </c>
      <c r="E18" s="14">
        <f>'3. ALL COMPETENCES (SOURCE)'!E362</f>
        <v>0</v>
      </c>
      <c r="F18" s="13" t="str">
        <f>'3. ALL COMPETENCES (SOURCE)'!F362</f>
        <v>• Submit quantitative and qualitative evidence of successful and effective implementation of a programme of education, awareness and interpretation in the PA.
• Demonstrate supporting knowledge.</v>
      </c>
      <c r="G18" s="13" t="str">
        <f>'3. ALL COMPETENCES (SOURCE)'!G362</f>
        <v>• Accreditation of prior qualifications and experience.
• Evidence portfolio assessment.</v>
      </c>
      <c r="H18" s="13">
        <f>'3. ALL COMPETENCES (SOURCE)'!H362</f>
        <v>0</v>
      </c>
    </row>
    <row r="19" spans="1:8" ht="75" outlineLevel="4" x14ac:dyDescent="0.25">
      <c r="A19" s="20" t="str">
        <f>'3. ALL COMPETENCES (SOURCE)'!A363</f>
        <v>AWA 3.6</v>
      </c>
      <c r="B19" s="22" t="str">
        <f>'3. ALL COMPETENCES (SOURCE)'!B363</f>
        <v>Direct the design and implementation of local issue-based/advocacy campaigns.</v>
      </c>
      <c r="C19" s="13" t="str">
        <f>'3. ALL COMPETENCES (SOURCE)'!C363</f>
        <v>• Identifying topics, issues, target audiences and messages for campaigns.
• Designing and coordinating campaigns involving a range of media and techniques.</v>
      </c>
      <c r="D19" s="13" t="str">
        <f>'3. ALL COMPETENCES (SOURCE)'!D363</f>
        <v>• Major threats and issues related to the PA.
• Campaigning techniques and approaches.</v>
      </c>
      <c r="E19" s="14">
        <f>'3. ALL COMPETENCES (SOURCE)'!E363</f>
        <v>0</v>
      </c>
      <c r="F19" s="13" t="str">
        <f>'3. ALL COMPETENCES (SOURCE)'!F363</f>
        <v>• Submit evidence of an effective issue-based campaign.
• Demonstrate supporting knowledge.</v>
      </c>
      <c r="G19" s="13" t="str">
        <f>'3. ALL COMPETENCES (SOURCE)'!G363</f>
        <v>• Accreditation of prior qualifications and experience.
• Evidence portfolio assessment.</v>
      </c>
      <c r="H19" s="13">
        <f>'3. ALL COMPETENCES (SOURCE)'!H363</f>
        <v>0</v>
      </c>
    </row>
    <row r="20" spans="1:8" ht="56.25" customHeight="1" outlineLevel="4" x14ac:dyDescent="0.25">
      <c r="A20" s="79" t="str">
        <f>'3. ALL COMPETENCES (SOURCE)'!A365</f>
        <v>LEVEL CODE</v>
      </c>
      <c r="B20" s="79" t="str">
        <f>'3. ALL COMPETENCES (SOURCE)'!B365</f>
        <v>LEVEL TITLE</v>
      </c>
      <c r="C20" s="132" t="str">
        <f>'3. ALL COMPETENCES (SOURCE)'!C365</f>
        <v>OVERALL COMPETENCE FOR THE LEVEL</v>
      </c>
      <c r="D20" s="132" t="str">
        <f>'3. ALL COMPETENCES (SOURCE)'!D365</f>
        <v>GENERAL SUPPORTING KNOWLEDGE AND UNDERSTANDING FOR THE LEVEL</v>
      </c>
      <c r="E20" s="80" t="str">
        <f>'3. ALL COMPETENCES (SOURCE)'!E365</f>
        <v>ASSOCIATED COMPETENCES FOR THE LEVEL</v>
      </c>
      <c r="F20" s="454" t="str">
        <f>'3. ALL COMPETENCES (SOURCE)'!F365</f>
        <v xml:space="preserve"> ASSESSMENT/CERTIFICATION EXAMPLES</v>
      </c>
      <c r="G20" s="455">
        <f>'3. ALL COMPETENCES (SOURCE)'!G365</f>
        <v>0</v>
      </c>
      <c r="H20" s="455">
        <f>'3. ALL COMPETENCES (SOURCE)'!H365</f>
        <v>0</v>
      </c>
    </row>
    <row r="21" spans="1:8" ht="63" outlineLevel="3" x14ac:dyDescent="0.25">
      <c r="A21" s="78" t="str">
        <f>'3. ALL COMPETENCES (SOURCE)'!A366</f>
        <v>AWA 2</v>
      </c>
      <c r="B21" s="77" t="str">
        <f>'3. ALL COMPETENCES (SOURCE)'!B366</f>
        <v>AWARENESS AND EDUCATION. LEVEL 2</v>
      </c>
      <c r="C21" s="133" t="str">
        <f>'3. ALL COMPETENCES (SOURCE)'!C366</f>
        <v>Plan, manage and monitor delivery of awareness and educational activities using appropriate methods and media.</v>
      </c>
      <c r="D21" s="134" t="str">
        <f>'3. ALL COMPETENCES (SOURCE)'!D366</f>
        <v>• Organisational policies and procedures for awareness, education and public relations.
• Principles and practices of awareness, communication and public relations.</v>
      </c>
      <c r="E21" s="55" t="str">
        <f>'3. ALL COMPETENCES (SOURCE)'!E366</f>
        <v>CAC 2; COM 2; TRP 2; TEC 2; ADR 2</v>
      </c>
      <c r="F21" s="180" t="str">
        <f>'3. ALL COMPETENCES (SOURCE)'!F366</f>
        <v>EXAMPLE PERFORMANCE CRITERIA</v>
      </c>
      <c r="G21" s="180" t="str">
        <f>'3. ALL COMPETENCES (SOURCE)'!G366</f>
        <v>EXAMPLE MEANS OF ASSESSMENT</v>
      </c>
      <c r="H21" s="64" t="str">
        <f>'3. ALL COMPETENCES (SOURCE)'!H366</f>
        <v>RECOMMENDED PRIOR COMPETENCE REQUIREMENTS FOR THE LEVEL</v>
      </c>
    </row>
    <row r="22" spans="1:8" s="192" customFormat="1" ht="75" outlineLevel="4" x14ac:dyDescent="0.3">
      <c r="A22" s="11" t="str">
        <f>'3. ALL COMPETENCES (SOURCE)'!A367</f>
        <v>Code</v>
      </c>
      <c r="B22" s="11" t="str">
        <f>'3. ALL COMPETENCES (SOURCE)'!B367</f>
        <v>Competence Statement.The individual should be able to:</v>
      </c>
      <c r="C22" s="142" t="str">
        <f>'3. ALL COMPETENCES (SOURCE)'!C367</f>
        <v>Details, scope and variations. 
A brief explanation of the competence.</v>
      </c>
      <c r="D22" s="143" t="str">
        <f>'3. ALL COMPETENCES (SOURCE)'!D367</f>
        <v>Main specific knowledge requirements for the competence.</v>
      </c>
      <c r="E22" s="92" t="str">
        <f>'3. ALL COMPETENCES (SOURCE)'!E367</f>
        <v xml:space="preserve"> </v>
      </c>
      <c r="F22" s="184" t="str">
        <f>'3. ALL COMPETENCES (SOURCE)'!F367</f>
        <v>Example performance criteria for certification</v>
      </c>
      <c r="G22" s="184" t="str">
        <f>'3. ALL COMPETENCES (SOURCE)'!G367</f>
        <v>Example means of assessment</v>
      </c>
      <c r="H22" s="100" t="str">
        <f>'3. ALL COMPETENCES (SOURCE)'!H367</f>
        <v>UNI; AWA 1; TRP 1; CAC 1</v>
      </c>
    </row>
    <row r="23" spans="1:8" ht="120" outlineLevel="4" x14ac:dyDescent="0.25">
      <c r="A23" s="20" t="str">
        <f>'3. ALL COMPETENCES (SOURCE)'!A368</f>
        <v>AWA 2.1</v>
      </c>
      <c r="B23" s="23" t="str">
        <f>'3. ALL COMPETENCES (SOURCE)'!B368</f>
        <v>Plan, lead and report on interpretive, awareness and educational programmes.</v>
      </c>
      <c r="C23" s="13" t="str">
        <f>'3. ALL COMPETENCES (SOURCE)'!C368</f>
        <v>• Developing and leading an appropriate, diverse and effective range of interpretive, awareness and educational messages and activities based on the communication strategy of the PA.
• Supervising and building capacity of awareness personnel.
• Managing and maintaining awareness facilities (e.g. visitor centres, museums, interpretive trials etc.).
• Conducting assessments of the effectiveness and impact of awareness activities.</v>
      </c>
      <c r="D23" s="13" t="str">
        <f>'3. ALL COMPETENCES (SOURCE)'!D368</f>
        <v>• The communication strategy of the PA.
• Details of focal groups for awareness.
• A range of relevant techniques for interpretation, education and awareness.</v>
      </c>
      <c r="E23" s="14">
        <f>'3. ALL COMPETENCES (SOURCE)'!E368</f>
        <v>0</v>
      </c>
      <c r="F23" s="13" t="str">
        <f>'3. ALL COMPETENCES (SOURCE)'!F368</f>
        <v>• Submit evidence of the successful delivery of a diverse programme of awareness/education/interpretation.
• Demonstrate supporting knowledge.</v>
      </c>
      <c r="G23" s="13" t="str">
        <f>'3. ALL COMPETENCES (SOURCE)'!G368</f>
        <v>• Accreditation of prior qualifications and experience.
• Evidence portfolio assessment. 
• Testimony from supervisors and clients.
• Test of knowledge.</v>
      </c>
      <c r="H23" s="14">
        <f>'3. ALL COMPETENCES (SOURCE)'!H368</f>
        <v>0</v>
      </c>
    </row>
    <row r="24" spans="1:8" ht="180" outlineLevel="4" x14ac:dyDescent="0.25">
      <c r="A24" s="20" t="str">
        <f>'3. ALL COMPETENCES (SOURCE)'!A369</f>
        <v>AWA 2.2</v>
      </c>
      <c r="B24" s="23" t="str">
        <f>'3. ALL COMPETENCES (SOURCE)'!B369</f>
        <v>Plan and lead 'person to person' awareness and educational activities.</v>
      </c>
      <c r="C24" s="13" t="str">
        <f>'3. ALL COMPETENCES (SOURCE)'!C369</f>
        <v>• Planning, preparing and leading ‘face to face’ presentations (lectures, guided walks, educational events etc.).
• Identifying and researching target audiences, themes and messages.
• Identifying suitable interpretive opportunities and techniques.
• Preparing ‘scripts’ and formats for the activities.
• Preparing required ‘props’, audio-visual aids and other materials.</v>
      </c>
      <c r="D24" s="13" t="str">
        <f>'3. ALL COMPETENCES (SOURCE)'!D369</f>
        <v>• The communication strategy of the PA.
• Range of likely audiences for awareness activities in the PA.
• Range of interpersonal interpretive and communication techniques.
• Use of audio-visual and computer aids to support presentations.</v>
      </c>
      <c r="E24" s="14">
        <f>'3. ALL COMPETENCES (SOURCE)'!E369</f>
        <v>0</v>
      </c>
      <c r="F24" s="13" t="str">
        <f>'3. ALL COMPETENCES (SOURCE)'!F369</f>
        <v>• Submit detailed plans for three types of interpersonal interpretive activity 
-  A formal scripted presentation.
-  A guided interpretive activity.
-  An interactive interpretive activity.
• Demonstrate supporting knowledge.</v>
      </c>
      <c r="G24" s="13" t="str">
        <f>'3. ALL COMPETENCES (SOURCE)'!G369</f>
        <v>• Accreditation of prior qualifications and experience.
• Evidence portfolio assessment. 
• Testimony from supervisors and clients.
• Test of knowledge.</v>
      </c>
      <c r="H24" s="14">
        <f>'3. ALL COMPETENCES (SOURCE)'!H369</f>
        <v>0</v>
      </c>
    </row>
    <row r="25" spans="1:8" ht="120" outlineLevel="4" x14ac:dyDescent="0.25">
      <c r="A25" s="20" t="str">
        <f>'3. ALL COMPETENCES (SOURCE)'!A370</f>
        <v>AWA 2.3</v>
      </c>
      <c r="B25" s="23" t="str">
        <f>'3. ALL COMPETENCES (SOURCE)'!B370</f>
        <v>Plan, draft and oversee production of publications, exhibits and signs.</v>
      </c>
      <c r="C25" s="13" t="str">
        <f>'3. ALL COMPETENCES (SOURCE)'!C370</f>
        <v>• Developing concepts and text for printed publications, panels, educational and interactive displays (indoor and outdoor), web pages etc.
• Identifying and researching target audiences, themes and messages.
• Drafting and editing suitable text.
• Identifying needs for graphics, photos etc.
• Preparing briefs for designers and working with them and printers/producers to produce the finished product.</v>
      </c>
      <c r="D25" s="13" t="str">
        <f>'3. ALL COMPETENCES (SOURCE)'!D370</f>
        <v>• The communication strategy of the PA.
• Range of options and basic specifications for printed/published media.
• Principles of interpretive/educational writing.
• Design and printing/publication principles and processes.</v>
      </c>
      <c r="E25" s="14">
        <f>'3. ALL COMPETENCES (SOURCE)'!E370</f>
        <v>0</v>
      </c>
      <c r="F25" s="13" t="str">
        <f>'3. ALL COMPETENCES (SOURCE)'!F370</f>
        <v>• Submit examples of two written interpretive items.
 - An interpretive sign board/panel
 - A leaflet or publication
• Demonstrate supporting knowledge.</v>
      </c>
      <c r="G25" s="13" t="str">
        <f>'3. ALL COMPETENCES (SOURCE)'!G370</f>
        <v>• Accreditation of prior qualifications and experience.
• Evidence portfolio assessment. 
• Testimony from supervisors and clients.
• Test of knowledge.</v>
      </c>
      <c r="H25" s="14">
        <f>'3. ALL COMPETENCES (SOURCE)'!H370</f>
        <v>0</v>
      </c>
    </row>
    <row r="26" spans="1:8" ht="105" outlineLevel="4" x14ac:dyDescent="0.25">
      <c r="A26" s="20" t="str">
        <f>'3. ALL COMPETENCES (SOURCE)'!A371</f>
        <v>AWA 2.4</v>
      </c>
      <c r="B26" s="23" t="str">
        <f>'3. ALL COMPETENCES (SOURCE)'!B371</f>
        <v>Plan, oversee production of and operate technology based exhibits.</v>
      </c>
      <c r="C26" s="13" t="str">
        <f>'3. ALL COMPETENCES (SOURCE)'!C371</f>
        <v xml:space="preserve">• Developing concepts for technology driven displays and activities.
• For example films, audio visual presentations, touch screen displays, interactive exhibits.
• Working with specialists to design, build and install exhibits.
• Operating and maintaining exhibits. </v>
      </c>
      <c r="D26" s="13" t="str">
        <f>'3. ALL COMPETENCES (SOURCE)'!D371</f>
        <v xml:space="preserve">• The communication strategy of the PA.
• Range of options and basic specifications for technological media.
• Principles of interpretive/educational design.
• Operation and day to day maintenance of technological exhibits.
</v>
      </c>
      <c r="E26" s="14">
        <f>'3. ALL COMPETENCES (SOURCE)'!E371</f>
        <v>0</v>
      </c>
      <c r="F26" s="13" t="str">
        <f>'3. ALL COMPETENCES (SOURCE)'!F371</f>
        <v>• Submit example of planning and installation and operation of a technology driven exhibit.
• Demonstrate supporting knowledge.</v>
      </c>
      <c r="G26" s="13" t="str">
        <f>'3. ALL COMPETENCES (SOURCE)'!G371</f>
        <v>• Accreditation of prior qualifications and experience.
• Evidence portfolio assessment. 
• Testimony from supervisors and clients.
• Test of knowledge.</v>
      </c>
      <c r="H26" s="14">
        <f>'3. ALL COMPETENCES (SOURCE)'!H371</f>
        <v>0</v>
      </c>
    </row>
    <row r="27" spans="1:8" ht="90" outlineLevel="4" x14ac:dyDescent="0.25">
      <c r="A27" s="20" t="str">
        <f>'3. ALL COMPETENCES (SOURCE)'!A372</f>
        <v>AWA 2.5</v>
      </c>
      <c r="B27" s="23" t="str">
        <f>'3. ALL COMPETENCES (SOURCE)'!B372</f>
        <v>Plan and lead special public events.</v>
      </c>
      <c r="C27" s="13" t="str">
        <f>'3. ALL COMPETENCES (SOURCE)'!C372</f>
        <v>• Planning and overseeing all aspects of special events at the protected area.
• For example open days, special activity days, formal openings and launches, entertainment events.
• Event design, budgeting, marketing, logistics, advertising, organisation and delivery.</v>
      </c>
      <c r="D27" s="13" t="str">
        <f>'3. ALL COMPETENCES (SOURCE)'!D372</f>
        <v>• Principles and practice of event planning and management.</v>
      </c>
      <c r="E27" s="14">
        <f>'3. ALL COMPETENCES (SOURCE)'!E372</f>
        <v>0</v>
      </c>
      <c r="F27" s="13" t="str">
        <f>'3. ALL COMPETENCES (SOURCE)'!F372</f>
        <v>• Submit evidence of planning and organisation of a major event.
• Demonstrate supporting knowledge.</v>
      </c>
      <c r="G27" s="13" t="str">
        <f>'3. ALL COMPETENCES (SOURCE)'!G372</f>
        <v>• Evidence portfolio assessment.
• Accreditation of prior qualifications and experience.
• Event report.</v>
      </c>
      <c r="H27" s="14">
        <f>'3. ALL COMPETENCES (SOURCE)'!H372</f>
        <v>0</v>
      </c>
    </row>
    <row r="28" spans="1:8" ht="135" outlineLevel="4" x14ac:dyDescent="0.25">
      <c r="A28" s="20" t="str">
        <f>'3. ALL COMPETENCES (SOURCE)'!A373</f>
        <v>AWA 2.6</v>
      </c>
      <c r="B28" s="23" t="str">
        <f>'3. ALL COMPETENCES (SOURCE)'!B373</f>
        <v>Plan and deliver formal education activities.</v>
      </c>
      <c r="C28" s="13" t="str">
        <f>'3. ALL COMPETENCES (SOURCE)'!C373</f>
        <v>• Developing programmes, lesson plans, teaching materials etc. linked to formal educational curricula (at primary, intermediate, high school or university levels).
• Assessing curricula, researching and designing programmes, identifying learning objectives.
• Working with teachers/educators.
• Delivering and assessing lessons and learning activities.</v>
      </c>
      <c r="D28" s="13" t="str">
        <f>'3. ALL COMPETENCES (SOURCE)'!D373</f>
        <v>• Educational curricula and requirements for educational programmes and activities.
• Aspects of the protected area relevant to educational curricula.
• A range of techniques for teaching and learning.</v>
      </c>
      <c r="E28" s="14">
        <f>'3. ALL COMPETENCES (SOURCE)'!E373</f>
        <v>0</v>
      </c>
      <c r="F28" s="13" t="str">
        <f>'3. ALL COMPETENCES (SOURCE)'!F373</f>
        <v>• Obtain a formal educational qualification
• Plan, design and deliver two curriculum based lessons/educational activities and associated learning materials.
• Demonstrate supporting knowledge.</v>
      </c>
      <c r="G28" s="13" t="str">
        <f>'3. ALL COMPETENCES (SOURCE)'!G373</f>
        <v>• Accreditation of prior qualifications and experience.
• Evidence portfolio assessment. 
• Observation/simulation assessment.
• Testimony from students.
• Test of knowledge.</v>
      </c>
      <c r="H28" s="14">
        <f>'3. ALL COMPETENCES (SOURCE)'!H373</f>
        <v>0</v>
      </c>
    </row>
    <row r="29" spans="1:8" ht="105" outlineLevel="4" x14ac:dyDescent="0.25">
      <c r="A29" s="20" t="str">
        <f>'3. ALL COMPETENCES (SOURCE)'!A374</f>
        <v>AWA 2.7</v>
      </c>
      <c r="B29" s="23" t="str">
        <f>'3. ALL COMPETENCES (SOURCE)'!B374</f>
        <v>Manage and maintain internet and social media presence for a protected area.</v>
      </c>
      <c r="C29" s="13" t="str">
        <f>'3. ALL COMPETENCES (SOURCE)'!C374</f>
        <v>• Working with specialists to design and develop websites, social media pages, blogs etc. and to establish an online presence. See also TEC 2.
• Maintaining and updating online presence and interacting effectively.</v>
      </c>
      <c r="D29" s="13" t="str">
        <f>'3. ALL COMPETENCES (SOURCE)'!D374</f>
        <v>• The communication strategy of the PA.
• All aspects of establishing online presence.
• Use of required applications for updating online presence.</v>
      </c>
      <c r="E29" s="14">
        <f>'3. ALL COMPETENCES (SOURCE)'!E374</f>
        <v>0</v>
      </c>
      <c r="F29" s="13" t="str">
        <f>'3. ALL COMPETENCES (SOURCE)'!F374</f>
        <v>• Submit regularly updated, successful online educational and awareness based presence for the PA.
• Demonstrate supporting knowledge.</v>
      </c>
      <c r="G29" s="13" t="str">
        <f>'3. ALL COMPETENCES (SOURCE)'!G374</f>
        <v>• Accreditation of prior qualifications and experience.
• Evidence portfolio assessment. 
• Feedback on online presence.
• Test of knowledge.</v>
      </c>
      <c r="H29" s="14">
        <f>'3. ALL COMPETENCES (SOURCE)'!H374</f>
        <v>0</v>
      </c>
    </row>
    <row r="30" spans="1:8" ht="105" outlineLevel="4" x14ac:dyDescent="0.25">
      <c r="A30" s="20" t="str">
        <f>'3. ALL COMPETENCES (SOURCE)'!A375</f>
        <v>AWA 2.8</v>
      </c>
      <c r="B30" s="23" t="str">
        <f>'3. ALL COMPETENCES (SOURCE)'!B375</f>
        <v>Work with the media to communicate information and stories about a protected area.</v>
      </c>
      <c r="C30" s="13" t="str">
        <f>'3. ALL COMPETENCES (SOURCE)'!C375</f>
        <v>• Identifying media stories, messages and opportunities.
• Conducting press, radio and TV interviews.
• Organising media events and working with media groups (film crews, media tours etc.).
• Disseminating information for the media (press releases, online announcements etc.).
• Maintaining records of media coverage of the PA.</v>
      </c>
      <c r="D30" s="13" t="str">
        <f>'3. ALL COMPETENCES (SOURCE)'!D375</f>
        <v>• The PA, its values and the media messages that the PA administration wishes to communicate.
• Principles and practices of media relations and interactions.
• Relevant media outlets and media personnel.</v>
      </c>
      <c r="E30" s="14">
        <f>'3. ALL COMPETENCES (SOURCE)'!E375</f>
        <v>0</v>
      </c>
      <c r="F30" s="13" t="str">
        <f>'3. ALL COMPETENCES (SOURCE)'!F375</f>
        <v>• Submit evidence of successful and varied media coverage of the PA.
• Demonstrate interview techniques.
• Demonstrate supporting knowledge.</v>
      </c>
      <c r="G30" s="13" t="str">
        <f>'3. ALL COMPETENCES (SOURCE)'!G375</f>
        <v>• Accreditation of prior qualifications and experience.
• Evidence portfolio assessment. 
• Testimony from media specialists.
• Observation/simulation assessment.
• Test of knowledge.</v>
      </c>
      <c r="H30" s="14">
        <f>'3. ALL COMPETENCES (SOURCE)'!H375</f>
        <v>0</v>
      </c>
    </row>
    <row r="31" spans="1:8" ht="56.25" customHeight="1" outlineLevel="4" x14ac:dyDescent="0.25">
      <c r="A31" s="79" t="str">
        <f>'3. ALL COMPETENCES (SOURCE)'!A376</f>
        <v>LEVEL CODE</v>
      </c>
      <c r="B31" s="79" t="str">
        <f>'3. ALL COMPETENCES (SOURCE)'!B376</f>
        <v>LEVEL TITLE</v>
      </c>
      <c r="C31" s="132" t="str">
        <f>'3. ALL COMPETENCES (SOURCE)'!C376</f>
        <v>OVERALL COMPETENCE FOR THE LEVEL</v>
      </c>
      <c r="D31" s="132" t="str">
        <f>'3. ALL COMPETENCES (SOURCE)'!D376</f>
        <v>GENERAL SUPPORTING KNOWLEDGE AND UNDERSTANDING FOR THE LEVEL</v>
      </c>
      <c r="E31" s="80" t="str">
        <f>'3. ALL COMPETENCES (SOURCE)'!E376</f>
        <v>ASSOCIATED COMPETENCES FOR THE LEVEL</v>
      </c>
      <c r="F31" s="454" t="str">
        <f>'3. ALL COMPETENCES (SOURCE)'!F376</f>
        <v xml:space="preserve"> ASSESSMENT/CERTIFICATION EXAMPLES</v>
      </c>
      <c r="G31" s="455">
        <f>'3. ALL COMPETENCES (SOURCE)'!G376</f>
        <v>0</v>
      </c>
      <c r="H31" s="455">
        <f>'3. ALL COMPETENCES (SOURCE)'!H376</f>
        <v>0</v>
      </c>
    </row>
    <row r="32" spans="1:8" s="70" customFormat="1" ht="63" outlineLevel="3" x14ac:dyDescent="0.35">
      <c r="A32" s="78" t="str">
        <f>'3. ALL COMPETENCES (SOURCE)'!A377</f>
        <v>AWA 1</v>
      </c>
      <c r="B32" s="77" t="str">
        <f>'3. ALL COMPETENCES (SOURCE)'!B377</f>
        <v>AWARENESS AND EDUCATION. LEVEL 1</v>
      </c>
      <c r="C32" s="133" t="str">
        <f>'3. ALL COMPETENCES (SOURCE)'!C377</f>
        <v>Conduct face to face awareness activities.</v>
      </c>
      <c r="D32" s="149" t="str">
        <f>'3. ALL COMPETENCES (SOURCE)'!D377</f>
        <v>• Basic communication principles and methods.</v>
      </c>
      <c r="E32" s="97" t="str">
        <f>'3. ALL COMPETENCES (SOURCE)'!E377</f>
        <v>FLD 1; TRP 1; BIO 1; COM 1; ADR 1; CAC 1</v>
      </c>
      <c r="F32" s="187" t="str">
        <f>'3. ALL COMPETENCES (SOURCE)'!F377</f>
        <v>EXAMPLE PERFORMANCE CRITERIA</v>
      </c>
      <c r="G32" s="187" t="str">
        <f>'3. ALL COMPETENCES (SOURCE)'!G377</f>
        <v>EXAMPLE MEANS OF ASSESSMENT</v>
      </c>
      <c r="H32" s="98" t="str">
        <f>'3. ALL COMPETENCES (SOURCE)'!H377</f>
        <v>RECOMMENDED PRIOR COMPETENCE REQUIREMENTS FOR THE LEVEL</v>
      </c>
    </row>
    <row r="33" spans="1:8" s="192" customFormat="1" ht="75" outlineLevel="4" x14ac:dyDescent="0.3">
      <c r="A33" s="11" t="str">
        <f>'3. ALL COMPETENCES (SOURCE)'!A378</f>
        <v>Code</v>
      </c>
      <c r="B33" s="11" t="str">
        <f>'3. ALL COMPETENCES (SOURCE)'!B378</f>
        <v>Competence Statement. The individual should be able to:</v>
      </c>
      <c r="C33" s="142" t="str">
        <f>'3. ALL COMPETENCES (SOURCE)'!C378</f>
        <v>Details, scope and variations. 
A brief explanation of the competence.</v>
      </c>
      <c r="D33" s="143" t="str">
        <f>'3. ALL COMPETENCES (SOURCE)'!D378</f>
        <v>Main specific knowledge requirements for the competence.</v>
      </c>
      <c r="E33" s="92" t="str">
        <f>'3. ALL COMPETENCES (SOURCE)'!E378</f>
        <v xml:space="preserve"> </v>
      </c>
      <c r="F33" s="184" t="str">
        <f>'3. ALL COMPETENCES (SOURCE)'!F378</f>
        <v>Example performance criteria for certification</v>
      </c>
      <c r="G33" s="184" t="str">
        <f>'3. ALL COMPETENCES (SOURCE)'!G378</f>
        <v>Example means of assessment</v>
      </c>
      <c r="H33" s="100" t="str">
        <f>'3. ALL COMPETENCES (SOURCE)'!H378</f>
        <v>UNI</v>
      </c>
    </row>
    <row r="34" spans="1:8" ht="135" outlineLevel="4" x14ac:dyDescent="0.25">
      <c r="A34" s="20" t="str">
        <f>'3. ALL COMPETENCES (SOURCE)'!A379</f>
        <v>AWA 1.1</v>
      </c>
      <c r="B34" s="23" t="str">
        <f>'3. ALL COMPETENCES (SOURCE)'!B379</f>
        <v>Provide basic information about a protected area.</v>
      </c>
      <c r="C34" s="13" t="str">
        <f>'3. ALL COMPETENCES (SOURCE)'!C379</f>
        <v>• Providing basic verbal explanations to visitors and stakeholders about the PA (values, functions, regulations, wildlife, culture, features and locations of interest, recreation opportunities).
• Responding appropriately to questions.</v>
      </c>
      <c r="D34" s="13" t="str">
        <f>'3. ALL COMPETENCES (SOURCE)'!D379</f>
        <v>• General information about the PA (The functions of the PA (values, functions, regulations, wildlife, culture, features and locations of interest, recreation opportunities).
• Basic communication techniques (see CAC).</v>
      </c>
      <c r="E34" s="14">
        <f>'3. ALL COMPETENCES (SOURCE)'!E379</f>
        <v>0</v>
      </c>
      <c r="F34" s="13" t="str">
        <f>'3. ALL COMPETENCES (SOURCE)'!F379</f>
        <v>• Demonstrate presentation of information through:
 - Structured presentations.
 - Responding and answering questions.
• Demonstrate supporting knowledge.</v>
      </c>
      <c r="G34" s="13" t="str">
        <f>'3. ALL COMPETENCES (SOURCE)'!G379</f>
        <v>• Practical test/observation/ simulation.
• Feedback from participants.
• Oral test of knowledge.</v>
      </c>
      <c r="H34" s="14">
        <f>'3. ALL COMPETENCES (SOURCE)'!H379</f>
        <v>0</v>
      </c>
    </row>
    <row r="35" spans="1:8" ht="195" outlineLevel="4" x14ac:dyDescent="0.25">
      <c r="A35" s="20" t="str">
        <f>'3. ALL COMPETENCES (SOURCE)'!A380</f>
        <v>AWA 1.2</v>
      </c>
      <c r="B35" s="23" t="str">
        <f>'3. ALL COMPETENCES (SOURCE)'!B380</f>
        <v>Make basic interpretive/educational presentations.</v>
      </c>
      <c r="C35" s="13" t="str">
        <f>'3. ALL COMPETENCES (SOURCE)'!C380</f>
        <v xml:space="preserve">• Preapring and delivering basic 'face to face' interpretive/educational presentations to a range of audiences based on a planned schedule or script.
• For example leading an interpretive trial, making a presentation to a community group, guiding visitors around a visitor centre, conducting an activity with a school group, briefing visitors on regulations of the PA etc.
</v>
      </c>
      <c r="D35" s="13" t="str">
        <f>'3. ALL COMPETENCES (SOURCE)'!D380</f>
        <v>• The scripts/planned programmes for interpretation and education.
• Basic communication and interpretive techniques (see CAC).</v>
      </c>
      <c r="E35" s="14">
        <f>'3. ALL COMPETENCES (SOURCE)'!E380</f>
        <v>0</v>
      </c>
      <c r="F35" s="13" t="str">
        <f>'3. ALL COMPETENCES (SOURCE)'!F380</f>
        <v>• Demonstrate effective and engaging delivery of 3 types of interpretive presentation using a provided ‘script’ and/or format.
 - Formal presentation.
 - Leading a guided activity.
 - Leading an educational activity.
• Demonstrate supporting knowledge.</v>
      </c>
      <c r="G35" s="13" t="str">
        <f>'3. ALL COMPETENCES (SOURCE)'!G380</f>
        <v>• Practical test/observation/ simulation.
• Feedback from participants.
• Oral test of knowledge.</v>
      </c>
      <c r="H35" s="14">
        <f>'3. ALL COMPETENCES (SOURCE)'!H380</f>
        <v>0</v>
      </c>
    </row>
  </sheetData>
  <mergeCells count="6">
    <mergeCell ref="F4:H4"/>
    <mergeCell ref="F11:H11"/>
    <mergeCell ref="F20:H20"/>
    <mergeCell ref="F31:H31"/>
    <mergeCell ref="A1:E1"/>
    <mergeCell ref="F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31"/>
  <sheetViews>
    <sheetView showZeros="0" topLeftCell="A5" zoomScale="40" zoomScaleNormal="40" workbookViewId="0">
      <selection activeCell="I14" sqref="I1:I1048576"/>
    </sheetView>
  </sheetViews>
  <sheetFormatPr defaultRowHeight="18.75" customHeight="1" outlineLevelRow="4" outlineLevelCol="2" x14ac:dyDescent="0.25"/>
  <cols>
    <col min="1" max="1" width="18"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57">
        <f>'3. ALL COMPETENCES (SOURCE)'!F179</f>
        <v>0</v>
      </c>
      <c r="G2" s="178">
        <f>'3. ALL COMPETENCES (SOURCE)'!F179</f>
        <v>0</v>
      </c>
      <c r="H2" s="57">
        <f>'3. ALL COMPETENCES (SOURCE)'!G179</f>
        <v>0</v>
      </c>
    </row>
    <row r="3" spans="1:8" ht="42" outlineLevel="2" x14ac:dyDescent="0.25">
      <c r="A3" s="89" t="str">
        <f>'3. ALL COMPETENCES (SOURCE)'!A381</f>
        <v>CATEGORY</v>
      </c>
      <c r="B3" s="89" t="str">
        <f>'3. ALL COMPETENCES (SOURCE)'!B381</f>
        <v>FLD. FIELD/WATER CRAFT AND SITE MAINTENANCE</v>
      </c>
      <c r="C3" s="130" t="str">
        <f>'3. ALL COMPETENCES (SOURCE)'!C381</f>
        <v>Conducting field work and site maintenance tasks correctly, safely and securely</v>
      </c>
      <c r="D3" s="146">
        <f>'3. ALL COMPETENCES (SOURCE)'!D381</f>
        <v>0</v>
      </c>
      <c r="E3" s="38">
        <f>'3. ALL COMPETENCES (SOURCE)'!E381</f>
        <v>0</v>
      </c>
      <c r="F3" s="179">
        <f>'3. ALL COMPETENCES (SOURCE)'!F381</f>
        <v>0</v>
      </c>
      <c r="G3" s="179">
        <f>'3. ALL COMPETENCES (SOURCE)'!G381</f>
        <v>0</v>
      </c>
      <c r="H3" s="38">
        <f>'3. ALL COMPETENCES (SOURCE)'!H381</f>
        <v>0</v>
      </c>
    </row>
    <row r="4" spans="1:8" ht="56.25" customHeight="1" outlineLevel="4" x14ac:dyDescent="0.25">
      <c r="A4" s="79" t="str">
        <f>'3. ALL COMPETENCES (SOURCE)'!A382</f>
        <v>LEVEL CODE</v>
      </c>
      <c r="B4" s="79" t="str">
        <f>'3. ALL COMPETENCES (SOURCE)'!B382</f>
        <v>LEVEL TITLE</v>
      </c>
      <c r="C4" s="132" t="str">
        <f>'3. ALL COMPETENCES (SOURCE)'!C382</f>
        <v>OVERALL COMPETENCE FOR THE LEVEL</v>
      </c>
      <c r="D4" s="132" t="str">
        <f>'3. ALL COMPETENCES (SOURCE)'!D382</f>
        <v>GENERAL SUPPORTING KNOWLEDGE AND UNDERSTANDING FOR THE LEVEL</v>
      </c>
      <c r="E4" s="80" t="str">
        <f>'3. ALL COMPETENCES (SOURCE)'!E382</f>
        <v>ASSOCIATED COMPETENCES FOR THE LEVEL</v>
      </c>
      <c r="F4" s="454" t="str">
        <f>'3. ALL COMPETENCES (SOURCE)'!F382</f>
        <v xml:space="preserve"> ASSESSMENT/CERTIFICATION EXAMPLES</v>
      </c>
      <c r="G4" s="455">
        <f>'3. ALL COMPETENCES (SOURCE)'!G382</f>
        <v>0</v>
      </c>
      <c r="H4" s="455">
        <f>'3. ALL COMPETENCES (SOURCE)'!H382</f>
        <v>0</v>
      </c>
    </row>
    <row r="5" spans="1:8" ht="94.5" outlineLevel="3" x14ac:dyDescent="0.25">
      <c r="A5" s="78" t="str">
        <f>'3. ALL COMPETENCES (SOURCE)'!A383</f>
        <v>FLD 2</v>
      </c>
      <c r="B5" s="77" t="str">
        <f>'3. ALL COMPETENCES (SOURCE)'!B383</f>
        <v>FIELD/WATER CRAFT AND SITE MAINTENANCE. LEVEL 2</v>
      </c>
      <c r="C5" s="133" t="str">
        <f>'3. ALL COMPETENCES (SOURCE)'!C383</f>
        <v>Plan, manage and monitor field based activities effectively, safely and securely.</v>
      </c>
      <c r="D5" s="134" t="str">
        <f>'3. ALL COMPETENCES (SOURCE)'!D383</f>
        <v>• Organisational policies and procedures for field operations.
• Detailed knowledge of the terrain and waters of the protected area.
• Leadership of outdoor activities and practical tasks.</v>
      </c>
      <c r="E5" s="55" t="str">
        <f>'3. ALL COMPETENCES (SOURCE)'!E383</f>
        <v xml:space="preserve"> LAR 2; BIO 2; COM 2; TRP 2; AWA 2; TEC 2; ADR 2; CAC 2</v>
      </c>
      <c r="F5" s="180" t="str">
        <f>'3. ALL COMPETENCES (SOURCE)'!F383</f>
        <v>EXAMPLE PERFORMANCE CRITERIA</v>
      </c>
      <c r="G5" s="180" t="str">
        <f>'3. ALL COMPETENCES (SOURCE)'!G383</f>
        <v>EXAMPLE MEANS OF ASSESSMENT</v>
      </c>
      <c r="H5" s="64" t="str">
        <f>'3. ALL COMPETENCES (SOURCE)'!H383</f>
        <v>RECOMMENDED PRIOR COMPETENCE REQUIREMENTS FOR THE LEVEL</v>
      </c>
    </row>
    <row r="6" spans="1:8" ht="42" outlineLevel="4" x14ac:dyDescent="0.25">
      <c r="A6" s="93" t="str">
        <f>'3. ALL COMPETENCES (SOURCE)'!A384</f>
        <v>Code</v>
      </c>
      <c r="B6" s="11" t="str">
        <f>'3. ALL COMPETENCES (SOURCE)'!B384</f>
        <v>Competence Statement.
The individual should be able to:</v>
      </c>
      <c r="C6" s="150" t="str">
        <f>'3. ALL COMPETENCES (SOURCE)'!C384</f>
        <v>Details, scope and variations. 
A brief explanation of the competence.</v>
      </c>
      <c r="D6" s="151" t="str">
        <f>'3. ALL COMPETENCES (SOURCE)'!D384</f>
        <v>Main specific knowledge requirements for the competence.</v>
      </c>
      <c r="E6" s="18" t="str">
        <f>'3. ALL COMPETENCES (SOURCE)'!E384</f>
        <v xml:space="preserve"> </v>
      </c>
      <c r="F6" s="181" t="str">
        <f>'3. ALL COMPETENCES (SOURCE)'!F384</f>
        <v>Example performance criteria for certification</v>
      </c>
      <c r="G6" s="181" t="str">
        <f>'3. ALL COMPETENCES (SOURCE)'!G384</f>
        <v>Example means of assessment</v>
      </c>
      <c r="H6" s="36" t="str">
        <f>'3. ALL COMPETENCES (SOURCE)'!H384</f>
        <v>UNI; FLD 1; CAC 1</v>
      </c>
    </row>
    <row r="7" spans="1:8" ht="90" outlineLevel="4" x14ac:dyDescent="0.25">
      <c r="A7" s="20" t="str">
        <f>'3. ALL COMPETENCES (SOURCE)'!A385</f>
        <v>FLD 2.1</v>
      </c>
      <c r="B7" s="88" t="str">
        <f>'3. ALL COMPETENCES (SOURCE)'!B385</f>
        <v>Plan, lead and report on field excursions and activities.</v>
      </c>
      <c r="C7" s="13" t="str">
        <f>'3. ALL COMPETENCES (SOURCE)'!C385</f>
        <v>• Planning all logistical aspects of field trips, expeditions, patrols etc.
• Ensuring that transport, food, camping, field equipment and safety arrangements are suitable for the number of participants and the duration and purpose of the field trip.
• Leading field trips and ensuring welfare and safety of participants.
• Monitoring activities and preparing reports.</v>
      </c>
      <c r="D7" s="13" t="str">
        <f>'3. ALL COMPETENCES (SOURCE)'!D385</f>
        <v>• Details of the terrain of the area and associated hazards and equipment needs.
• Emergency and first aid procedures.</v>
      </c>
      <c r="E7" s="14">
        <f>'3. ALL COMPETENCES (SOURCE)'!E385</f>
        <v>0</v>
      </c>
      <c r="F7" s="13" t="str">
        <f>'3. ALL COMPETENCES (SOURCE)'!F385</f>
        <v>• Documented planning, organisation and leadership of 4 field trips including 2 overnight trips.
• Demonstrate supporting knowledge.</v>
      </c>
      <c r="G7" s="13" t="str">
        <f>'3. ALL COMPETENCES (SOURCE)'!G385</f>
        <v>• Accreditation of prior qualifications and experience.
• Evidence portfolio assessment. 
• Field assessment by supervisor.
• Test of knowledge.</v>
      </c>
      <c r="H7" s="15">
        <f>'3. ALL COMPETENCES (SOURCE)'!H385</f>
        <v>0</v>
      </c>
    </row>
    <row r="8" spans="1:8" ht="90" outlineLevel="4" x14ac:dyDescent="0.25">
      <c r="A8" s="20" t="str">
        <f>'3. ALL COMPETENCES (SOURCE)'!A386</f>
        <v>FLD 2.2</v>
      </c>
      <c r="B8" s="88" t="str">
        <f>'3. ALL COMPETENCES (SOURCE)'!B386</f>
        <v>Maintain stores of field equipment and supplies.</v>
      </c>
      <c r="C8" s="13" t="str">
        <f>'3. ALL COMPETENCES (SOURCE)'!C386</f>
        <v>• Ensuring secure storage and maintenance of equipment, materials and supplies for field work.
• Maintaining systems of signing out/signing in for equipment and supplies. 
• Maintaining inventory records and requesting replenishment of equipment and supplies ( See also FRM 2).</v>
      </c>
      <c r="D8" s="13" t="str">
        <f>'3. ALL COMPETENCES (SOURCE)'!D386</f>
        <v>• The operational needs of the PA for field equipment and supplies.
• Material and equipment requirements for common work tasks.
• Procurement and purchasing procedures.</v>
      </c>
      <c r="E8" s="14">
        <f>'3. ALL COMPETENCES (SOURCE)'!E386</f>
        <v>0</v>
      </c>
      <c r="F8" s="13" t="str">
        <f>'3. ALL COMPETENCES (SOURCE)'!F386</f>
        <v>• Documented planning, organisation and leadership of stores and supplies.
• Demonstrate supporting knowledge.</v>
      </c>
      <c r="G8" s="13" t="str">
        <f>'3. ALL COMPETENCES (SOURCE)'!G386</f>
        <v>• Accreditation of prior qualifications and experience.
• Evidence portfolio assessment. 
• Field assessment by supervisor.
• Test of knowledge.</v>
      </c>
      <c r="H8" s="15">
        <f>'3. ALL COMPETENCES (SOURCE)'!H386</f>
        <v>0</v>
      </c>
    </row>
    <row r="9" spans="1:8" ht="180" outlineLevel="4" x14ac:dyDescent="0.25">
      <c r="A9" s="20" t="str">
        <f>'3. ALL COMPETENCES (SOURCE)'!A387</f>
        <v>FLD 2.3</v>
      </c>
      <c r="B9" s="88" t="str">
        <f>'3. ALL COMPETENCES (SOURCE)'!B387</f>
        <v>Plan, lead and report on small scale construction, landscaping and maintenance works.</v>
      </c>
      <c r="C9" s="13" t="str">
        <f>'3. ALL COMPETENCES (SOURCE)'!C387</f>
        <v xml:space="preserve">• Planning and organising correct installation of non-engineered structures. (e.g. boundary markers. paths, trails, rest areas, picnic sites, garbage disposal and associated structures).
• Planning and organising physical and landscaping works as required (e.g. erosion control, drainage works, tree planting).
• Interpreting drawings and specifications.
• Specifying and obtaining required materials and equipment.
• Supervising correct and safe construction and maintenance.
• Maintaining schedules of checks and maintenance of facilities (paths, trails, constructions).
• Specifying maintenance and repair requirements.
</v>
      </c>
      <c r="D9" s="13" t="str">
        <f>'3. ALL COMPETENCES (SOURCE)'!D387</f>
        <v>• Interpretation of drawings and plans.
• Construction techniques.
• Hard and soft landscaping techniques.
• Basic site surveying and marking out.
• Calculating required quantities of materials.
• Procurement and purchasing procedures.</v>
      </c>
      <c r="E9" s="14">
        <f>'3. ALL COMPETENCES (SOURCE)'!E387</f>
        <v>0</v>
      </c>
      <c r="F9" s="13" t="str">
        <f>'3. ALL COMPETENCES (SOURCE)'!F387</f>
        <v>• Documented planning, organisation and leadership of 3 different small scale construction or maintenance projects.
• Demonstrate supporting knowledge.</v>
      </c>
      <c r="G9" s="13" t="str">
        <f>'3. ALL COMPETENCES (SOURCE)'!G387</f>
        <v>• Accreditation of prior qualifications and experience.
• Evidence portfolio assessment. 
• Field assessment by supervisor.
• Test of knowledge.</v>
      </c>
      <c r="H9" s="15">
        <f>'3. ALL COMPETENCES (SOURCE)'!H387</f>
        <v>0</v>
      </c>
    </row>
    <row r="10" spans="1:8" ht="90" outlineLevel="4" x14ac:dyDescent="0.25">
      <c r="A10" s="20" t="str">
        <f>'3. ALL COMPETENCES (SOURCE)'!A388</f>
        <v>FLD 2.4</v>
      </c>
      <c r="B10" s="88" t="str">
        <f>'3. ALL COMPETENCES (SOURCE)'!B388</f>
        <v>Plan, lead and report on search and rescue and emergency response.</v>
      </c>
      <c r="C10" s="13" t="str">
        <f>'3. ALL COMPETENCES (SOURCE)'!C388</f>
        <v>• Organising search parties, logistics and procedures.
• Organising evacuation of casualties.
• Coordinating with emergency services and other search and rescue teams.
• Using special techniques according to the conditions of the PA (e.g. mountainous, aquatic).
• Preparing reports and required documentation.</v>
      </c>
      <c r="D10" s="13" t="str">
        <f>'3. ALL COMPETENCES (SOURCE)'!D388</f>
        <v>• Main risks to users of the protected area.
• Good knowledge of the terrain and waters of the PA.
• Search and rescue techniques and procedures.
• First aid and casualty management procedures.</v>
      </c>
      <c r="E10" s="14">
        <f>'3. ALL COMPETENCES (SOURCE)'!E388</f>
        <v>0</v>
      </c>
      <c r="F10" s="13" t="str">
        <f>'3. ALL COMPETENCES (SOURCE)'!F388</f>
        <v>• Documented planning, organisation and leadership of 2 search and rescue operations.
• Demonstrate supporting knowledge.</v>
      </c>
      <c r="G10" s="13" t="str">
        <f>'3. ALL COMPETENCES (SOURCE)'!G388</f>
        <v>• Accreditation of prior qualifications and experience.
• Evidence portfolio assessment. 
• Field assessment by supervisor.
• Test of knowledge.</v>
      </c>
      <c r="H10" s="15">
        <f>'3. ALL COMPETENCES (SOURCE)'!H388</f>
        <v>0</v>
      </c>
    </row>
    <row r="11" spans="1:8" ht="135" outlineLevel="4" x14ac:dyDescent="0.25">
      <c r="A11" s="20" t="str">
        <f>'3. ALL COMPETENCES (SOURCE)'!A389</f>
        <v>FLD 2.5</v>
      </c>
      <c r="B11" s="88" t="str">
        <f>'3. ALL COMPETENCES (SOURCE)'!B389</f>
        <v>Plan, lead and report on waste management and pollution control activities.</v>
      </c>
      <c r="C11" s="13" t="str">
        <f>'3. ALL COMPETENCES (SOURCE)'!C389</f>
        <v>• Organising regular waste collection and management activities
• Organising special waste collection and site cleaning actions.
• Monitoring potential pollution sources in the PA (e.g waste dumps, fuel stores, sewage and waste water, use of chemicals etc.).
• Responding to pollution incidents.</v>
      </c>
      <c r="D11" s="13" t="str">
        <f>'3. ALL COMPETENCES (SOURCE)'!D389</f>
        <v xml:space="preserve">• Sources of solid waste and procedures of collection and disposal.
• Other actual and potential sources of pollution.
• Measures for pollution prevention and control.
• Pollution response procedures and equipment. </v>
      </c>
      <c r="E11" s="14">
        <f>'3. ALL COMPETENCES (SOURCE)'!E389</f>
        <v>0</v>
      </c>
      <c r="F11" s="13" t="str">
        <f>'3. ALL COMPETENCES (SOURCE)'!F389</f>
        <v>• Documented planning, organisation and leadership of regular and special activities for waste collection/disposal and pollution prevention/control.
• Demonstrate supporting knowledge.</v>
      </c>
      <c r="G11" s="13" t="str">
        <f>'3. ALL COMPETENCES (SOURCE)'!G389</f>
        <v>• Accreditation of prior qualifications and experience.
• Evidence portfolio assessment. 
• Field assessment by supervisor.
• Test of knowledge.</v>
      </c>
      <c r="H11" s="15">
        <f>'3. ALL COMPETENCES (SOURCE)'!H389</f>
        <v>0</v>
      </c>
    </row>
    <row r="12" spans="1:8" ht="56.25" customHeight="1" outlineLevel="4" x14ac:dyDescent="0.25">
      <c r="A12" s="79" t="str">
        <f>'3. ALL COMPETENCES (SOURCE)'!A391</f>
        <v>LEVEL CODE</v>
      </c>
      <c r="B12" s="79" t="str">
        <f>'3. ALL COMPETENCES (SOURCE)'!B391</f>
        <v>LEVEL TITLE</v>
      </c>
      <c r="C12" s="132" t="str">
        <f>'3. ALL COMPETENCES (SOURCE)'!C391</f>
        <v>OVERALL COMPETENCE FOR THE LEVEL</v>
      </c>
      <c r="D12" s="132" t="str">
        <f>'3. ALL COMPETENCES (SOURCE)'!D391</f>
        <v>GENERAL SUPPORTING KNOWLEDGE AND UNDERSTANDING FOR THE LEVEL</v>
      </c>
      <c r="E12" s="80" t="str">
        <f>'3. ALL COMPETENCES (SOURCE)'!E391</f>
        <v>ASSOCIATED COMPETENCES FOR THE LEVEL</v>
      </c>
      <c r="F12" s="454" t="str">
        <f>'3. ALL COMPETENCES (SOURCE)'!F391</f>
        <v xml:space="preserve"> ASSESSMENT/CERTIFICATION EXAMPLES</v>
      </c>
      <c r="G12" s="455">
        <f>'3. ALL COMPETENCES (SOURCE)'!G391</f>
        <v>0</v>
      </c>
      <c r="H12" s="455">
        <f>'3. ALL COMPETENCES (SOURCE)'!H391</f>
        <v>0</v>
      </c>
    </row>
    <row r="13" spans="1:8" ht="47.25" outlineLevel="3" x14ac:dyDescent="0.25">
      <c r="A13" s="78" t="str">
        <f>'3. ALL COMPETENCES (SOURCE)'!A392</f>
        <v>FLD 1</v>
      </c>
      <c r="B13" s="78" t="str">
        <f>'3. ALL COMPETENCES (SOURCE)'!B392</f>
        <v>FIELD/WATER CRAFT AND SITE MAINTENANCE. LEVEL 1</v>
      </c>
      <c r="C13" s="133" t="str">
        <f>'3. ALL COMPETENCES (SOURCE)'!C392</f>
        <v>Participate in field-based activities effectively, safely and securely.</v>
      </c>
      <c r="D13" s="134" t="str">
        <f>'3. ALL COMPETENCES (SOURCE)'!D392</f>
        <v>• Good knowledge of the territory of the protected area.
• Relevant policies and operating procedures.</v>
      </c>
      <c r="E13" s="55" t="str">
        <f>'3. ALL COMPETENCES (SOURCE)'!E392</f>
        <v xml:space="preserve"> LAR 1; BIO 1; COM 1; TRP 1; AWA 1; ADR 1; CAC 1</v>
      </c>
      <c r="F13" s="180" t="str">
        <f>'3. ALL COMPETENCES (SOURCE)'!F392</f>
        <v>EXAMPLE PERFORMANCE CRITERIA</v>
      </c>
      <c r="G13" s="180" t="str">
        <f>'3. ALL COMPETENCES (SOURCE)'!G392</f>
        <v>EXAMPLE MEANS OF ASSESSMENT</v>
      </c>
      <c r="H13" s="64" t="str">
        <f>'3. ALL COMPETENCES (SOURCE)'!H392</f>
        <v>RECOMMENDED PRIOR COMPETENCE REQUIREMENTS FOR THE LEVEL</v>
      </c>
    </row>
    <row r="14" spans="1:8" ht="37.5" outlineLevel="4" x14ac:dyDescent="0.25">
      <c r="A14" s="11" t="str">
        <f>'3. ALL COMPETENCES (SOURCE)'!A393</f>
        <v>Code</v>
      </c>
      <c r="B14" s="11" t="str">
        <f>'3. ALL COMPETENCES (SOURCE)'!B393</f>
        <v>Competence Statement.
The individual should be able to:</v>
      </c>
      <c r="C14" s="142" t="str">
        <f>'3. ALL COMPETENCES (SOURCE)'!C393</f>
        <v>Details, scope and variations. 
A brief explanation of the competence.</v>
      </c>
      <c r="D14" s="143" t="str">
        <f>'3. ALL COMPETENCES (SOURCE)'!D393</f>
        <v>Main specific knowledge requirements for the competence.</v>
      </c>
      <c r="E14" s="18" t="str">
        <f>'3. ALL COMPETENCES (SOURCE)'!E393</f>
        <v xml:space="preserve"> </v>
      </c>
      <c r="F14" s="181" t="str">
        <f>'3. ALL COMPETENCES (SOURCE)'!F393</f>
        <v>Example performance criteria for certification</v>
      </c>
      <c r="G14" s="181" t="str">
        <f>'3. ALL COMPETENCES (SOURCE)'!G393</f>
        <v>Example means of assessment</v>
      </c>
      <c r="H14" s="36" t="str">
        <f>'3. ALL COMPETENCES (SOURCE)'!H393</f>
        <v>UNI</v>
      </c>
    </row>
    <row r="15" spans="1:8" ht="135" outlineLevel="4" x14ac:dyDescent="0.25">
      <c r="A15" s="20" t="str">
        <f>'3. ALL COMPETENCES (SOURCE)'!A394</f>
        <v>FLD 1.1</v>
      </c>
      <c r="B15" s="88" t="str">
        <f>'3. ALL COMPETENCES (SOURCE)'!B394</f>
        <v xml:space="preserve">Use map and compass/charts for orientation and navigation. </v>
      </c>
      <c r="C15" s="13" t="str">
        <f>'3. ALL COMPETENCES (SOURCE)'!C394</f>
        <v xml:space="preserve">• Reading a topographic map or sea chart.
• Using a compass and map/chart for orientation and navigation in the field.
See FLD 1.2 for use of GPS.
</v>
      </c>
      <c r="D15" s="13" t="str">
        <f>'3. ALL COMPETENCES (SOURCE)'!D394</f>
        <v>• Topographic maps and principles and practice of navigation on land (without GPS).
• Charts and principles and practice of navigation on water (without GPS).</v>
      </c>
      <c r="E15" s="14">
        <f>'3. ALL COMPETENCES (SOURCE)'!E394</f>
        <v>0</v>
      </c>
      <c r="F15" s="13" t="str">
        <f>'3. ALL COMPETENCES (SOURCE)'!F394</f>
        <v>• Identify 10 key locations on the map and in the field
• Demonstrate use of map and compass for orientation and navigation.
• Demonstrate supporting knowledge.</v>
      </c>
      <c r="G15" s="13" t="str">
        <f>'3. ALL COMPETENCES (SOURCE)'!G394</f>
        <v>• Practical test on navigation and on the territory and terrain of the PA.
• Oral test of knowledge.</v>
      </c>
      <c r="H15" s="14">
        <f>'3. ALL COMPETENCES (SOURCE)'!H394</f>
        <v>0</v>
      </c>
    </row>
    <row r="16" spans="1:8" ht="90" outlineLevel="4" x14ac:dyDescent="0.25">
      <c r="A16" s="20" t="str">
        <f>'3. ALL COMPETENCES (SOURCE)'!A395</f>
        <v>FLD 1.2</v>
      </c>
      <c r="B16" s="88" t="str">
        <f>'3. ALL COMPETENCES (SOURCE)'!B395</f>
        <v>Use GPS for orientation and navigation in the field/on water.</v>
      </c>
      <c r="C16" s="13" t="str">
        <f>'3. ALL COMPETENCES (SOURCE)'!C395</f>
        <v>• Care and maintenance of GPS.
• Using GPS in the field for basic functions (orientation, tracking, recording waypoints, location etc.
• Setting up GPS and downloading/uploading routes and waypoints etc.</v>
      </c>
      <c r="D16" s="13" t="str">
        <f>'3. ALL COMPETENCES (SOURCE)'!D395</f>
        <v>• Map, compass and navigation skills (FLD 1.1).
• Principles of GPS.
• Care and maintenance of GPS units.</v>
      </c>
      <c r="E16" s="14">
        <f>'3. ALL COMPETENCES (SOURCE)'!E395</f>
        <v>0</v>
      </c>
      <c r="F16" s="13" t="str">
        <f>'3. ALL COMPETENCES (SOURCE)'!F395</f>
        <v>• Demonstrate all required aspects of use of GPS.
• Demonstrate supporting knowledge.
• Completion of FLD 1.3.</v>
      </c>
      <c r="G16" s="13" t="str">
        <f>'3. ALL COMPETENCES (SOURCE)'!G395</f>
        <v>• Practical test.
• Oral test of knowledge.</v>
      </c>
      <c r="H16" s="14">
        <f>'3. ALL COMPETENCES (SOURCE)'!H395</f>
        <v>0</v>
      </c>
    </row>
    <row r="17" spans="1:8" ht="120" outlineLevel="4" x14ac:dyDescent="0.25">
      <c r="A17" s="20" t="str">
        <f>'3. ALL COMPETENCES (SOURCE)'!A396</f>
        <v>FLD 1.3</v>
      </c>
      <c r="B17" s="88" t="str">
        <f>'3. ALL COMPETENCES (SOURCE)'!B396</f>
        <v>Follow good safety and environmental practice in the field and the work place.</v>
      </c>
      <c r="C17" s="13" t="str">
        <f>'3. ALL COMPETENCES (SOURCE)'!C396</f>
        <v>• Behaving in an environmentally responsible manner. For example: not smoking, avoiding alcohol, safe management of campfires, quiet behaviour, avoiding environmental damage, not hunting, appropriate disposal of waste and garbage.
• Behaving in a safely conscious manner. For example: correct use of tools and equipment, awareness of risks and hazards, complying with instructions and regulations, avoiding reckless behaviour, use of correct safely equipment, fire awareness.</v>
      </c>
      <c r="D17" s="13" t="str">
        <f>'3. ALL COMPETENCES (SOURCE)'!D396</f>
        <v>• Impacts of environmental bad practice.
• Impact of unsafe practice.
•  Regulations and operating procedures of the PA.</v>
      </c>
      <c r="E17" s="14">
        <f>'3. ALL COMPETENCES (SOURCE)'!E396</f>
        <v>0</v>
      </c>
      <c r="F17" s="13" t="str">
        <f>'3. ALL COMPETENCES (SOURCE)'!F396</f>
        <v>• Demonstrate use of correct procedures during field work.
• Demonstrate supporting knowledge.</v>
      </c>
      <c r="G17" s="13" t="str">
        <f>'3. ALL COMPETENCES (SOURCE)'!G396</f>
        <v>• Testimony from supervisor.
• Practical test.
• Oral test of knowledge.</v>
      </c>
      <c r="H17" s="14">
        <f>'3. ALL COMPETENCES (SOURCE)'!H396</f>
        <v>0</v>
      </c>
    </row>
    <row r="18" spans="1:8" ht="90" x14ac:dyDescent="0.25">
      <c r="A18" s="20" t="str">
        <f>'3. ALL COMPETENCES (SOURCE)'!A397</f>
        <v>FLD 1.4</v>
      </c>
      <c r="B18" s="88" t="str">
        <f>'3. ALL COMPETENCES (SOURCE)'!B397</f>
        <v>Correctly use and maintain hand tools and equipment.</v>
      </c>
      <c r="C18" s="13" t="str">
        <f>'3. ALL COMPETENCES (SOURCE)'!C397</f>
        <v>• Correctly using and caring for non-powered equipment (tools, materials etc.).
• Correctly using and caring for safety equipment.</v>
      </c>
      <c r="D18" s="13" t="str">
        <f>'3. ALL COMPETENCES (SOURCE)'!D397</f>
        <v>• Range of equipment and materials regularly used.
• Uses and care of equipment.
• Requirements for use of safely equipment.</v>
      </c>
      <c r="E18" s="14">
        <f>'3. ALL COMPETENCES (SOURCE)'!E397</f>
        <v>0</v>
      </c>
      <c r="F18" s="13" t="str">
        <f>'3. ALL COMPETENCES (SOURCE)'!F397</f>
        <v>• Demonstrate correct use and maintenance of commonly used equipment.
• Demonstrate supporting knowledge.</v>
      </c>
      <c r="G18" s="13" t="str">
        <f>'3. ALL COMPETENCES (SOURCE)'!G397</f>
        <v>• Inspection of equipment.
• Practical tests.
• Testimony from supervisor.
• Oral test of knowledge.</v>
      </c>
      <c r="H18" s="14">
        <f>'3. ALL COMPETENCES (SOURCE)'!H397</f>
        <v>0</v>
      </c>
    </row>
    <row r="19" spans="1:8" ht="90" outlineLevel="4" x14ac:dyDescent="0.25">
      <c r="A19" s="20" t="str">
        <f>'3. ALL COMPETENCES (SOURCE)'!A398</f>
        <v>FLD 1.5</v>
      </c>
      <c r="B19" s="88" t="str">
        <f>'3. ALL COMPETENCES (SOURCE)'!B398</f>
        <v>Safely operate and maintain power tools and machinery with small engines.</v>
      </c>
      <c r="C19" s="13" t="str">
        <f>'3. ALL COMPETENCES (SOURCE)'!C398</f>
        <v>• Safely and correctly using machinery with engines or electric motors (e.g. brush cutters, mowers, chainsaws, power tools etc.).
• Following maintenance procedures.
• Using safety and protective equipment.</v>
      </c>
      <c r="D19" s="13" t="str">
        <f>'3. ALL COMPETENCES (SOURCE)'!D398</f>
        <v>• Basic engine operation.
• Specific operation and maintenance of commonly used machinery.
• Use of safety and protective equipment.</v>
      </c>
      <c r="E19" s="14">
        <f>'3. ALL COMPETENCES (SOURCE)'!E398</f>
        <v>0</v>
      </c>
      <c r="F19" s="13" t="str">
        <f>'3. ALL COMPETENCES (SOURCE)'!F398</f>
        <v>• Demonstrate safe use and maintenance of 3 different powered machines.
• Demonstrate supporting knowledge.</v>
      </c>
      <c r="G19" s="13" t="str">
        <f>'3. ALL COMPETENCES (SOURCE)'!G398</f>
        <v>• Practical tests.
• Acquiring formal operators certificates (e.g. for chainsaw use).
• Oral test of knowledge.</v>
      </c>
      <c r="H19" s="14">
        <f>'3. ALL COMPETENCES (SOURCE)'!H398</f>
        <v>0</v>
      </c>
    </row>
    <row r="20" spans="1:8" ht="120" outlineLevel="4" x14ac:dyDescent="0.25">
      <c r="A20" s="20" t="str">
        <f>'3. ALL COMPETENCES (SOURCE)'!A399</f>
        <v>FLD 1.6</v>
      </c>
      <c r="B20" s="88" t="str">
        <f>'3. ALL COMPETENCES (SOURCE)'!B399</f>
        <v>Complete basic construction tasks.</v>
      </c>
      <c r="C20" s="13" t="str">
        <f>'3. ALL COMPETENCES (SOURCE)'!C399</f>
        <v>• Safe and durable installation and maintenance of trails, boardwalks, bridges, fences, signs, picnic areas, camping grounds, mooring buoys and other basic infrastructure as required by the PA.
• Using wood, basic masonry, local materials etc.</v>
      </c>
      <c r="D20" s="13" t="str">
        <f>'3. ALL COMPETENCES (SOURCE)'!D399</f>
        <v>• Safe use of required tools and equipment.
• Interpretation of simple plans and guides.
• Measuring and counting.
• Uses of construction materials.
• Basic construction techniques.</v>
      </c>
      <c r="E20" s="14">
        <f>'3. ALL COMPETENCES (SOURCE)'!E399</f>
        <v>0</v>
      </c>
      <c r="F20" s="13" t="str">
        <f>'3. ALL COMPETENCES (SOURCE)'!F399</f>
        <v>• Complete 5 typical tasks for the PA (according to local needs) making use of an appropriate range of construction/ maintenance skills.
• Demonstrate supporting knowledge.</v>
      </c>
      <c r="G20" s="13" t="str">
        <f>'3. ALL COMPETENCES (SOURCE)'!G399</f>
        <v>• Completion of practical test/simulation.
• Inspection of practical tasks completed.
• Oral test of knowledge.</v>
      </c>
      <c r="H20" s="14">
        <f>'3. ALL COMPETENCES (SOURCE)'!H399</f>
        <v>0</v>
      </c>
    </row>
    <row r="21" spans="1:8" ht="75" outlineLevel="4" x14ac:dyDescent="0.25">
      <c r="A21" s="20" t="str">
        <f>'3. ALL COMPETENCES (SOURCE)'!A400</f>
        <v>FLD 1.7</v>
      </c>
      <c r="B21" s="88" t="str">
        <f>'3. ALL COMPETENCES (SOURCE)'!B400</f>
        <v>Complete basic landscaping, horticultural and silvicultural  tasks.</v>
      </c>
      <c r="C21" s="13" t="str">
        <f>'3. ALL COMPETENCES (SOURCE)'!C400</f>
        <v>• Correctly completing practical tasks as required by the PA (e.g. habitat creation, erosion control, drainage, vegetation control, tree planting and aftercare, wetland maintenance etc.).</v>
      </c>
      <c r="D21" s="13" t="str">
        <f>'3. ALL COMPETENCES (SOURCE)'!D400</f>
        <v>• Safe use of required tools and equipment.
• Interpretation of simple plans and guides.
• Measuring and counting.
• Uses of construction materials.
• Basic construction techniques.</v>
      </c>
      <c r="E21" s="14">
        <f>'3. ALL COMPETENCES (SOURCE)'!E400</f>
        <v>0</v>
      </c>
      <c r="F21" s="13" t="str">
        <f>'3. ALL COMPETENCES (SOURCE)'!F400</f>
        <v>• Complete 5 typical tasks for the PA (according to local needs).
• Demonstrate supporting knowledge.</v>
      </c>
      <c r="G21" s="13" t="str">
        <f>'3. ALL COMPETENCES (SOURCE)'!G400</f>
        <v>• Completion of practical test/simulation.
• Inspection of practical tasks completed.
• Oral test of knowledge.</v>
      </c>
      <c r="H21" s="14">
        <f>'3. ALL COMPETENCES (SOURCE)'!H400</f>
        <v>0</v>
      </c>
    </row>
    <row r="22" spans="1:8" ht="90" outlineLevel="4" x14ac:dyDescent="0.25">
      <c r="A22" s="20" t="str">
        <f>'3. ALL COMPETENCES (SOURCE)'!A401</f>
        <v>FLD 1.8</v>
      </c>
      <c r="B22" s="88" t="str">
        <f>'3. ALL COMPETENCES (SOURCE)'!B401</f>
        <v>Set up and operate field camps.</v>
      </c>
      <c r="C22" s="13" t="str">
        <f>'3. ALL COMPETENCES (SOURCE)'!C401</f>
        <v>• Organising overnight accommodation in the field (camps, bivouacs, ranger stations etc.).
• Deploying required equipment.
• Establishing and maintaining good standards of safety and hygiene.
• Managing preparation of meals using fires, portable stoves etc.
• Setting up latrines and washing facilities.</v>
      </c>
      <c r="D22" s="13" t="str">
        <f>'3. ALL COMPETENCES (SOURCE)'!D401</f>
        <v>• Basic camp craft and hygiene.</v>
      </c>
      <c r="E22" s="14">
        <f>'3. ALL COMPETENCES (SOURCE)'!E401</f>
        <v>0</v>
      </c>
      <c r="F22" s="13" t="str">
        <f>'3. ALL COMPETENCES (SOURCE)'!F401</f>
        <v>• Demonstrate range of required skills in the field.
• Demonstrate supporting knowledge.</v>
      </c>
      <c r="G22" s="13" t="str">
        <f>'3. ALL COMPETENCES (SOURCE)'!G401</f>
        <v>• Testimony from supervisor.
• Practical test.
• Oral test of knowledge.</v>
      </c>
      <c r="H22" s="14">
        <f>'3. ALL COMPETENCES (SOURCE)'!H401</f>
        <v>0</v>
      </c>
    </row>
    <row r="23" spans="1:8" ht="75" outlineLevel="4" x14ac:dyDescent="0.25">
      <c r="A23" s="20" t="str">
        <f>'3. ALL COMPETENCES (SOURCE)'!A402</f>
        <v>FLD 1.9</v>
      </c>
      <c r="B23" s="88" t="str">
        <f>'3. ALL COMPETENCES (SOURCE)'!B402</f>
        <v>Conduct first aid and provide appropriate responses in accidents and emergencies.</v>
      </c>
      <c r="C23" s="13" t="str">
        <f>'3. ALL COMPETENCES (SOURCE)'!C402</f>
        <v>• Obtaining Red Cross, Red Crescent or equivalent basic first aid skills (adapted to the specific needs of the PA).
• Procedures for reporting accidents and dealing with casualties.
• Advanced first aid (where required).</v>
      </c>
      <c r="D23" s="13" t="str">
        <f>'3. ALL COMPETENCES (SOURCE)'!D402</f>
        <v>• Knowledge required for achieving first aid certification.
• Emergency procedures of the PA.</v>
      </c>
      <c r="E23" s="14">
        <f>'3. ALL COMPETENCES (SOURCE)'!E402</f>
        <v>0</v>
      </c>
      <c r="F23" s="13" t="str">
        <f>'3. ALL COMPETENCES (SOURCE)'!F402</f>
        <v>• Pass Red Cross, Red Crescent or equivalent basic course.
• Demonstrate supporting knowledge.</v>
      </c>
      <c r="G23" s="13" t="str">
        <f>'3. ALL COMPETENCES (SOURCE)'!G402</f>
        <v>• As required by first aid course.
• Oral test of knowledge.</v>
      </c>
      <c r="H23" s="14">
        <f>'3. ALL COMPETENCES (SOURCE)'!H402</f>
        <v>0</v>
      </c>
    </row>
    <row r="24" spans="1:8" ht="105" outlineLevel="4" x14ac:dyDescent="0.25">
      <c r="A24" s="20" t="str">
        <f>'3. ALL COMPETENCES (SOURCE)'!A403</f>
        <v>FLD 1.10</v>
      </c>
      <c r="B24" s="88" t="str">
        <f>'3. ALL COMPETENCES (SOURCE)'!B403</f>
        <v>Correctly use and care for basic field surveying instruments.</v>
      </c>
      <c r="C24" s="13" t="str">
        <f>'3. ALL COMPETENCES (SOURCE)'!C403</f>
        <v>• Correctly using and caring for basic instruments regularly used in the field (binoculars, telescope, camera, measuring equipment etc.)</v>
      </c>
      <c r="D24" s="13" t="str">
        <f>'3. ALL COMPETENCES (SOURCE)'!D403</f>
        <v>• Operation, maintenance and cleaning requirements of commonly used equipment.</v>
      </c>
      <c r="E24" s="14">
        <f>'3. ALL COMPETENCES (SOURCE)'!E403</f>
        <v>0</v>
      </c>
      <c r="F24" s="13" t="str">
        <f>'3. ALL COMPETENCES (SOURCE)'!F403</f>
        <v xml:space="preserve">• Demonstrate use and care of at least 3 instruments commonly used in the PA.
• Demonstrate supporting knowledge.
</v>
      </c>
      <c r="G24" s="13" t="str">
        <f>'3. ALL COMPETENCES (SOURCE)'!G403</f>
        <v xml:space="preserve">• Practical test.
• Oral test of knowledge.
</v>
      </c>
      <c r="H24" s="14">
        <f>'3. ALL COMPETENCES (SOURCE)'!H403</f>
        <v>0</v>
      </c>
    </row>
    <row r="25" spans="1:8" ht="60" outlineLevel="4" x14ac:dyDescent="0.25">
      <c r="A25" s="20" t="str">
        <f>'3. ALL COMPETENCES (SOURCE)'!A404</f>
        <v>FLD 1.11</v>
      </c>
      <c r="B25" s="88" t="str">
        <f>'3. ALL COMPETENCES (SOURCE)'!B404</f>
        <v>Drive, and conduct basic maintenance for motor vehicles.</v>
      </c>
      <c r="C25" s="13" t="str">
        <f>'3. ALL COMPETENCES (SOURCE)'!C404</f>
        <v>• Driving safely and responsibly.
• Conducting routine required checks and operator maintenance.</v>
      </c>
      <c r="D25" s="13" t="str">
        <f>'3. ALL COMPETENCES (SOURCE)'!D404</f>
        <v>• Requirements of driving test.
• Basic vehicle functions and maintenance.
• Laws and regulations for vehicle use.</v>
      </c>
      <c r="E25" s="14">
        <f>'3. ALL COMPETENCES (SOURCE)'!E404</f>
        <v>0</v>
      </c>
      <c r="F25" s="13" t="str">
        <f>'3. ALL COMPETENCES (SOURCE)'!F404</f>
        <v>• Acquire appropriate driving licence/permit.
• Demonstrate supporting knowledge.</v>
      </c>
      <c r="G25" s="13" t="str">
        <f>'3. ALL COMPETENCES (SOURCE)'!G404</f>
        <v>• Passing a driving test.
• Practical test on maintenance and safety.
• Oral test of knowledge.</v>
      </c>
      <c r="H25" s="14">
        <f>'3. ALL COMPETENCES (SOURCE)'!H404</f>
        <v>0</v>
      </c>
    </row>
    <row r="26" spans="1:8" ht="60" outlineLevel="4" x14ac:dyDescent="0.25">
      <c r="A26" s="20" t="str">
        <f>'3. ALL COMPETENCES (SOURCE)'!A405</f>
        <v>FLD 1.12</v>
      </c>
      <c r="B26" s="88" t="str">
        <f>'3. ALL COMPETENCES (SOURCE)'!B405</f>
        <v>Operate, and conduct basic maintenance for small motor powered boats.</v>
      </c>
      <c r="C26" s="13" t="str">
        <f>'3. ALL COMPETENCES (SOURCE)'!C405</f>
        <v>• Operating boats safely and responsibly.
• Conducting routine required checks and operator maintenance.</v>
      </c>
      <c r="D26" s="13" t="str">
        <f>'3. ALL COMPETENCES (SOURCE)'!D405</f>
        <v>• Requirements for boat use test.
• Basic boat and engine functions and maintenance.
• Laws and regulations for boat use.</v>
      </c>
      <c r="E26" s="14">
        <f>'3. ALL COMPETENCES (SOURCE)'!E405</f>
        <v>0</v>
      </c>
      <c r="F26" s="13" t="str">
        <f>'3. ALL COMPETENCES (SOURCE)'!F405</f>
        <v>• Pass a formal boat use test.
• Demonstrate supporting knowledge.</v>
      </c>
      <c r="G26" s="13" t="str">
        <f>'3. ALL COMPETENCES (SOURCE)'!G405</f>
        <v>• Passing of boat use test.
• Practical test on maintenance and safety.
• Oral test of knowledge.</v>
      </c>
      <c r="H26" s="14">
        <f>'3. ALL COMPETENCES (SOURCE)'!H405</f>
        <v>0</v>
      </c>
    </row>
    <row r="27" spans="1:8" ht="75" outlineLevel="4" x14ac:dyDescent="0.25">
      <c r="A27" s="20" t="str">
        <f>'3. ALL COMPETENCES (SOURCE)'!A406</f>
        <v>FLD 1.13</v>
      </c>
      <c r="B27" s="88" t="str">
        <f>'3. ALL COMPETENCES (SOURCE)'!B406</f>
        <v>Prevent, fight and control fires.</v>
      </c>
      <c r="C27" s="13" t="str">
        <f>'3. ALL COMPETENCES (SOURCE)'!C406</f>
        <v>• Following prescribed procedures (under supervision) for avoiding fire risks, fire prevention (e.g. clearing firebreaks), dealing with wildfires. 
• Safe and correct operation of fire- fighting and control equipment.</v>
      </c>
      <c r="D27" s="13" t="str">
        <f>'3. ALL COMPETENCES (SOURCE)'!D406</f>
        <v>• Fire hazards, safety procedures and fire management techniques.
• Range of equipment used for fire management.</v>
      </c>
      <c r="E27" s="14">
        <f>'3. ALL COMPETENCES (SOURCE)'!E406</f>
        <v>0</v>
      </c>
      <c r="F27" s="13" t="str">
        <f>'3. ALL COMPETENCES (SOURCE)'!F406</f>
        <v>• Demonstrate all required skills in a real or very realistic situation.
• Demonstrate supporting knowledge.</v>
      </c>
      <c r="G27" s="13" t="str">
        <f>'3. ALL COMPETENCES (SOURCE)'!G406</f>
        <v>• Completion of practical test/simulation.
• Testimony from supervisor.
• Oral test of knowledge.</v>
      </c>
      <c r="H27" s="14">
        <f>'3. ALL COMPETENCES (SOURCE)'!H406</f>
        <v>0</v>
      </c>
    </row>
    <row r="28" spans="1:8" ht="90" outlineLevel="4" x14ac:dyDescent="0.25">
      <c r="A28" s="20" t="str">
        <f>'3. ALL COMPETENCES (SOURCE)'!A407</f>
        <v>FLD 1.14</v>
      </c>
      <c r="B28" s="88" t="str">
        <f>'3. ALL COMPETENCES (SOURCE)'!B407</f>
        <v>Work safely in the water and aquatic environments.</v>
      </c>
      <c r="C28" s="13" t="str">
        <f>'3. ALL COMPETENCES (SOURCE)'!C407</f>
        <v>• Swimming competently.
• Crewing of small craft.
• Using safety equipment.</v>
      </c>
      <c r="D28" s="13" t="str">
        <f>'3. ALL COMPETENCES (SOURCE)'!D407</f>
        <v>• Hazards of working in and on water.
• Safety procedures in and on water.</v>
      </c>
      <c r="E28" s="14">
        <f>'3. ALL COMPETENCES (SOURCE)'!E407</f>
        <v>0</v>
      </c>
      <c r="F28" s="13" t="str">
        <f>'3. ALL COMPETENCES (SOURCE)'!F407</f>
        <v>• Pass a swimming test
• Pass a watercraft test (safety, rescue and crewing small boats).
• Demonstrate supporting knowledge.</v>
      </c>
      <c r="G28" s="13" t="str">
        <f>'3. ALL COMPETENCES (SOURCE)'!G407</f>
        <v>• Practical tests.
• Oral test of knowledge.</v>
      </c>
      <c r="H28" s="14">
        <f>'3. ALL COMPETENCES (SOURCE)'!H407</f>
        <v>0</v>
      </c>
    </row>
    <row r="29" spans="1:8" ht="30" outlineLevel="4" x14ac:dyDescent="0.25">
      <c r="A29" s="20" t="str">
        <f>'3. ALL COMPETENCES (SOURCE)'!A408</f>
        <v>FLD 1.15</v>
      </c>
      <c r="B29" s="88" t="str">
        <f>'3. ALL COMPETENCES (SOURCE)'!B408</f>
        <v>Dive using SCUBA equipment.</v>
      </c>
      <c r="C29" s="13" t="str">
        <f>'3. ALL COMPETENCES (SOURCE)'!C408</f>
        <v>• Diving safely using SCUBA equipment.</v>
      </c>
      <c r="D29" s="13" t="str">
        <f>'3. ALL COMPETENCES (SOURCE)'!D408</f>
        <v>• Requirements of qualification awarding body.</v>
      </c>
      <c r="E29" s="14">
        <f>'3. ALL COMPETENCES (SOURCE)'!E408</f>
        <v>0</v>
      </c>
      <c r="F29" s="13" t="str">
        <f>'3. ALL COMPETENCES (SOURCE)'!F408</f>
        <v>• Completion of recognised qualification</v>
      </c>
      <c r="G29" s="13" t="str">
        <f>'3. ALL COMPETENCES (SOURCE)'!G408</f>
        <v>• According to requirements of awarding body.</v>
      </c>
      <c r="H29" s="14">
        <f>'3. ALL COMPETENCES (SOURCE)'!H408</f>
        <v>0</v>
      </c>
    </row>
    <row r="30" spans="1:8" ht="120" outlineLevel="4" x14ac:dyDescent="0.25">
      <c r="A30" s="20" t="str">
        <f>'3. ALL COMPETENCES (SOURCE)'!A409</f>
        <v>FLD 1.16</v>
      </c>
      <c r="B30" s="88" t="str">
        <f>'3. ALL COMPETENCES (SOURCE)'!B409</f>
        <v>Correctly use and maintain field communication equipment.</v>
      </c>
      <c r="C30" s="13" t="str">
        <f>'3. ALL COMPETENCES (SOURCE)'!C409</f>
        <v>• Using radio or other electronic communication equipment (handset, smart phone, base station).
• Maintaining equipment (batteries, chargers etc.).
• Using required procedures/protocols for communication.</v>
      </c>
      <c r="D30" s="13" t="str">
        <f>'3. ALL COMPETENCES (SOURCE)'!D409</f>
        <v>• Functioning, checking and maintenance of equipment.
• Communication protocols.</v>
      </c>
      <c r="E30" s="14">
        <f>'3. ALL COMPETENCES (SOURCE)'!E409</f>
        <v>0</v>
      </c>
      <c r="F30" s="13" t="str">
        <f>'3. ALL COMPETENCES (SOURCE)'!F409</f>
        <v>• Demonstrate correct use and maintenance of relevant equipment.
• Demonstrate correct communication procedures.
• Demonstrate supporting knowledge.</v>
      </c>
      <c r="G30" s="13" t="str">
        <f>'3. ALL COMPETENCES (SOURCE)'!G409</f>
        <v>• Practical test.
• Oral test of knowledge.</v>
      </c>
      <c r="H30" s="14">
        <f>'3. ALL COMPETENCES (SOURCE)'!H409</f>
        <v>0</v>
      </c>
    </row>
    <row r="31" spans="1:8" ht="75" outlineLevel="4" x14ac:dyDescent="0.25">
      <c r="A31" s="20" t="str">
        <f>'3. ALL COMPETENCES (SOURCE)'!A410</f>
        <v>FLD 1.17</v>
      </c>
      <c r="B31" s="88" t="str">
        <f>'3. ALL COMPETENCES (SOURCE)'!B410</f>
        <v>Care for and work with draft animals and/or livestock.</v>
      </c>
      <c r="C31" s="13" t="str">
        <f>'3. ALL COMPETENCES (SOURCE)'!C410</f>
        <v>• May apply to any draft animal used to assist PA work (horses, donkeys, mules, camels, buffalo etc.) or to livestock used in conservation management (e.g. sheep or cattle for sustainable grazing).
• Ensuring welfare and safety of animals in the field (feeding, watering, checking, responding to health and welfare issues).</v>
      </c>
      <c r="D31" s="13" t="str">
        <f>'3. ALL COMPETENCES (SOURCE)'!D410</f>
        <v xml:space="preserve">• Practical animal care and husbandry.
• Using and maintaining associated equipment and materials. 
</v>
      </c>
      <c r="E31" s="14">
        <f>'3. ALL COMPETENCES (SOURCE)'!E410</f>
        <v>0</v>
      </c>
      <c r="F31" s="13" t="str">
        <f>'3. ALL COMPETENCES (SOURCE)'!F410</f>
        <v>• Demonstrate care of animals over a 3 month period
• Demonstrate supporting knowledge.</v>
      </c>
      <c r="G31" s="13" t="str">
        <f>'3. ALL COMPETENCES (SOURCE)'!G410</f>
        <v>• Testimony from supervisor.
• Practical test.
• Oral test of knowledge.</v>
      </c>
      <c r="H31" s="14">
        <f>'3. ALL COMPETENCES (SOURCE)'!H410</f>
        <v>0</v>
      </c>
    </row>
  </sheetData>
  <mergeCells count="4">
    <mergeCell ref="F4:H4"/>
    <mergeCell ref="F12:H12"/>
    <mergeCell ref="A1:E1"/>
    <mergeCell ref="F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18"/>
  <sheetViews>
    <sheetView showZeros="0" topLeftCell="D5" zoomScale="90" zoomScaleNormal="90" workbookViewId="0">
      <selection activeCell="I6" sqref="I1:I1048576"/>
    </sheetView>
  </sheetViews>
  <sheetFormatPr defaultRowHeight="15" outlineLevelRow="4" outlineLevelCol="2" x14ac:dyDescent="0.25"/>
  <cols>
    <col min="1" max="1" width="19.1406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57" customHeight="1" outlineLevel="1" x14ac:dyDescent="0.25">
      <c r="A2" s="56" t="str">
        <f>'3. ALL COMPETENCES (SOURCE)'!A179</f>
        <v>GROUP</v>
      </c>
      <c r="B2" s="56" t="str">
        <f>'3. ALL COMPETENCES (SOURCE)'!B179</f>
        <v>B. APPLIED PROTECTED AREA MANAGEMENT</v>
      </c>
      <c r="C2" s="128" t="str">
        <f>'3. ALL COMPETENCES (SOURCE)'!C179</f>
        <v>Applying specialist technical skills to protected area management.</v>
      </c>
      <c r="D2" s="129">
        <f>'3. ALL COMPETENCES (SOURCE)'!D179</f>
        <v>0</v>
      </c>
      <c r="E2" s="57">
        <f>'3. ALL COMPETENCES (SOURCE)'!E179</f>
        <v>0</v>
      </c>
      <c r="F2" s="57">
        <f>'3. ALL COMPETENCES (SOURCE)'!F179</f>
        <v>0</v>
      </c>
      <c r="G2" s="178">
        <f>'3. ALL COMPETENCES (SOURCE)'!F179</f>
        <v>0</v>
      </c>
      <c r="H2" s="57">
        <f>'3. ALL COMPETENCES (SOURCE)'!G179</f>
        <v>0</v>
      </c>
    </row>
    <row r="3" spans="1:8" ht="53.25" customHeight="1" outlineLevel="2" x14ac:dyDescent="0.25">
      <c r="A3" s="89" t="str">
        <f>'3. ALL COMPETENCES (SOURCE)'!A411</f>
        <v>CATEGORY</v>
      </c>
      <c r="B3" s="89" t="str">
        <f>'3. ALL COMPETENCES (SOURCE)'!B411</f>
        <v>TEC. TECHNOLOGY</v>
      </c>
      <c r="C3" s="130" t="str">
        <f>'3. ALL COMPETENCES (SOURCE)'!C411</f>
        <v>Using technology to support protected area management.</v>
      </c>
      <c r="D3" s="131">
        <f>'3. ALL COMPETENCES (SOURCE)'!D411</f>
        <v>0</v>
      </c>
      <c r="E3" s="38">
        <f>'3. ALL COMPETENCES (SOURCE)'!E411</f>
        <v>0</v>
      </c>
      <c r="F3" s="179">
        <f>'3. ALL COMPETENCES (SOURCE)'!F411</f>
        <v>0</v>
      </c>
      <c r="G3" s="179">
        <f>'3. ALL COMPETENCES (SOURCE)'!G411</f>
        <v>0</v>
      </c>
      <c r="H3" s="38">
        <f>'3. ALL COMPETENCES (SOURCE)'!H411</f>
        <v>0</v>
      </c>
    </row>
    <row r="4" spans="1:8" ht="56.25" customHeight="1" outlineLevel="4" x14ac:dyDescent="0.25">
      <c r="A4" s="79" t="str">
        <f>'3. ALL COMPETENCES (SOURCE)'!A412</f>
        <v>LEVEL CODE</v>
      </c>
      <c r="B4" s="79" t="str">
        <f>'3. ALL COMPETENCES (SOURCE)'!B412</f>
        <v>LEVEL TITLE</v>
      </c>
      <c r="C4" s="132" t="str">
        <f>'3. ALL COMPETENCES (SOURCE)'!C412</f>
        <v>OVERALL COMPETENCE FOR THE LEVEL</v>
      </c>
      <c r="D4" s="132" t="str">
        <f>'3. ALL COMPETENCES (SOURCE)'!D412</f>
        <v>GENERAL SUPPORTING KNOWLEDGE AND UNDERSTANDING FOR THE LEVEL</v>
      </c>
      <c r="E4" s="80" t="str">
        <f>'3. ALL COMPETENCES (SOURCE)'!E412</f>
        <v>ASSOCIATED COMPETENCES FOR THE LEVEL</v>
      </c>
      <c r="F4" s="454" t="str">
        <f>'3. ALL COMPETENCES (SOURCE)'!F412</f>
        <v xml:space="preserve"> ASSESSMENT/CERTIFICATION EXAMPLES</v>
      </c>
      <c r="G4" s="455">
        <f>'3. ALL COMPETENCES (SOURCE)'!G412</f>
        <v>0</v>
      </c>
      <c r="H4" s="455">
        <f>'3. ALL COMPETENCES (SOURCE)'!H412</f>
        <v>0</v>
      </c>
    </row>
    <row r="5" spans="1:8" s="70" customFormat="1" ht="63" outlineLevel="3" x14ac:dyDescent="0.35">
      <c r="A5" s="78" t="str">
        <f>'3. ALL COMPETENCES (SOURCE)'!A413</f>
        <v>TEC 2</v>
      </c>
      <c r="B5" s="78" t="str">
        <f>'3. ALL COMPETENCES (SOURCE)'!B413</f>
        <v>TECHNOLOGY. LEVEL 2</v>
      </c>
      <c r="C5" s="133" t="str">
        <f>'3. ALL COMPETENCES (SOURCE)'!C413</f>
        <v>Adapt and make use of available and appropriate technology to support work programmes.</v>
      </c>
      <c r="D5" s="134" t="str">
        <f>'3. ALL COMPETENCES (SOURCE)'!D413</f>
        <v>• Organisational policies and procedures for information technology.
• Range of available technologies and their applicability to protected area work.</v>
      </c>
      <c r="E5" s="97" t="str">
        <f>'3. ALL COMPETENCES (SOURCE)'!E413</f>
        <v xml:space="preserve"> Potentially all at Level 2/3/4</v>
      </c>
      <c r="F5" s="187" t="str">
        <f>'3. ALL COMPETENCES (SOURCE)'!F413</f>
        <v>EXAMPLE PERFORMANCE CRITERIA</v>
      </c>
      <c r="G5" s="187" t="str">
        <f>'3. ALL COMPETENCES (SOURCE)'!G413</f>
        <v>EXAMPLE MEANS OF ASSESSMENT</v>
      </c>
      <c r="H5" s="98" t="str">
        <f>'3. ALL COMPETENCES (SOURCE)'!H413</f>
        <v>RECOMMENDED PRIOR COMPETENCE REQUIREMENTS FOR THE LEVEL</v>
      </c>
    </row>
    <row r="6" spans="1:8" s="45" customFormat="1" ht="66" customHeight="1" outlineLevel="4" x14ac:dyDescent="0.3">
      <c r="A6" s="11" t="str">
        <f>'3. ALL COMPETENCES (SOURCE)'!A414</f>
        <v>Code</v>
      </c>
      <c r="B6" s="11" t="str">
        <f>'3. ALL COMPETENCES (SOURCE)'!B414</f>
        <v>Competence Statement.
The individual should be able to:</v>
      </c>
      <c r="C6" s="142" t="str">
        <f>'3. ALL COMPETENCES (SOURCE)'!C414</f>
        <v>Details, scope and variations. 
A brief explanation of the competence.</v>
      </c>
      <c r="D6" s="143" t="str">
        <f>'3. ALL COMPETENCES (SOURCE)'!D414</f>
        <v>Main specific knowledge requirements for the competence.</v>
      </c>
      <c r="E6" s="200" t="str">
        <f>'3. ALL COMPETENCES (SOURCE)'!E414</f>
        <v xml:space="preserve"> </v>
      </c>
      <c r="F6" s="184" t="str">
        <f>'3. ALL COMPETENCES (SOURCE)'!F414</f>
        <v>Example performance criteria for certification</v>
      </c>
      <c r="G6" s="184" t="str">
        <f>'3. ALL COMPETENCES (SOURCE)'!G414</f>
        <v>Example means of assessment</v>
      </c>
      <c r="H6" s="100" t="str">
        <f>'3. ALL COMPETENCES (SOURCE)'!H414</f>
        <v>UNI; TEC 1; CAC 1</v>
      </c>
    </row>
    <row r="7" spans="1:8" ht="135" outlineLevel="4" x14ac:dyDescent="0.25">
      <c r="A7" s="20" t="str">
        <f>'3. ALL COMPETENCES (SOURCE)'!A415</f>
        <v>TEC 2.1</v>
      </c>
      <c r="B7" s="87" t="str">
        <f>'3. ALL COMPETENCES (SOURCE)'!B415</f>
        <v>Operate and maintain computers for advanced functions.</v>
      </c>
      <c r="C7" s="13" t="str">
        <f>'3. ALL COMPETENCES (SOURCE)'!C415</f>
        <v>• Using and managing databases, apps, spread sheets and other commonly used applications and peripherals.
• Using local networks and servers.
• Solving common problems and conducting regular maintenance and updates (hardware and software).
• Ensuring secure use of IT (virus checking, updating software, backing up etc.).
•Using and maintaining peripherals (printers, scanners, plotters etc.).
• Using available platforms (e.g. PC, Mac, Tablet, Smartphone etc.).</v>
      </c>
      <c r="D7" s="13" t="str">
        <f>'3. ALL COMPETENCES (SOURCE)'!D415</f>
        <v>• Advanced computing principles and operation.
• Uses of required software, hardware, applications etc.
• Use of relevant platforms (PC, Mac, Tablet, Smartphone etc.).
• Good practice for secure use.</v>
      </c>
      <c r="E7" s="13">
        <f>'3. ALL COMPETENCES (SOURCE)'!E415</f>
        <v>0</v>
      </c>
      <c r="F7" s="13" t="str">
        <f>'3. ALL COMPETENCES (SOURCE)'!F415</f>
        <v>• Submit evidence of use of computers for a range of basic everyday functions.
• Demonstrate supporting knowledge.</v>
      </c>
      <c r="G7" s="13" t="str">
        <f>'3. ALL COMPETENCES (SOURCE)'!G415</f>
        <v>• Evidence portfolio assessment. 
• Accreditation of prior qualifications and experience.
• Practical test.
• Observation.
• Test of knowledge.</v>
      </c>
      <c r="H7" s="14">
        <f>'3. ALL COMPETENCES (SOURCE)'!H415</f>
        <v>0</v>
      </c>
    </row>
    <row r="8" spans="1:8" ht="90" outlineLevel="4" x14ac:dyDescent="0.25">
      <c r="A8" s="20" t="str">
        <f>'3. ALL COMPETENCES (SOURCE)'!A416</f>
        <v>TEC 2.2</v>
      </c>
      <c r="B8" s="87" t="str">
        <f>'3. ALL COMPETENCES (SOURCE)'!B416</f>
        <v>Use online technology for advanced functions.</v>
      </c>
      <c r="C8" s="13" t="str">
        <f>'3. ALL COMPETENCES (SOURCE)'!C416</f>
        <v xml:space="preserve">• Using online tools and services for data collection, sharing and management, awareness and visibility, communication, collaboration etc.
• Using social media, web sites, online questionnaires, online databases etc.
• Using and maintaining connections and related peripherals.
</v>
      </c>
      <c r="D8" s="13" t="str">
        <f>'3. ALL COMPETENCES (SOURCE)'!D416</f>
        <v xml:space="preserve">• Available online tools and their uses (according to platform/device).
• Good practice for use of internet and connected computers.
</v>
      </c>
      <c r="E8" s="13">
        <f>'3. ALL COMPETENCES (SOURCE)'!E416</f>
        <v>0</v>
      </c>
      <c r="F8" s="13" t="str">
        <f>'3. ALL COMPETENCES (SOURCE)'!F416</f>
        <v>• Submit evidence of use of connected computers for a range of functions.
• Demonstrate supporting knowledge.</v>
      </c>
      <c r="G8" s="13" t="str">
        <f>'3. ALL COMPETENCES (SOURCE)'!G416</f>
        <v>• Evidence portfolio assessment. 
• Accreditation of prior qualifications and experience.
• Practical test.
• Observation.
• Test of knowledge.</v>
      </c>
      <c r="H8" s="14">
        <f>'3. ALL COMPETENCES (SOURCE)'!H416</f>
        <v>0</v>
      </c>
    </row>
    <row r="9" spans="1:8" ht="150" outlineLevel="4" x14ac:dyDescent="0.25">
      <c r="A9" s="20" t="str">
        <f>'3. ALL COMPETENCES (SOURCE)'!A417</f>
        <v>TEC 2.3</v>
      </c>
      <c r="B9" s="87" t="str">
        <f>'3. ALL COMPETENCES (SOURCE)'!B417</f>
        <v>Manage and maintain IT systems and networks.</v>
      </c>
      <c r="C9" s="13" t="str">
        <f>'3. ALL COMPETENCES (SOURCE)'!C417</f>
        <v xml:space="preserve">• Overseeing management and maintenance of IT systems and equipment.
• Ensuring maintenance, upgrading etc. of computers and peripherals.
• Ensuring availability, registration and updating of software.
• Ensuring correct functioning and operation of computer networks.
• Developing standards and protocols for IT and network use.
• Maintaining central servers.
• Ensuring data security (virus checks, firewalls, back up, updates etc.).
</v>
      </c>
      <c r="D9" s="13" t="str">
        <f>'3. ALL COMPETENCES (SOURCE)'!D417</f>
        <v xml:space="preserve">• IT system management and maintenance (hardware and software).
• Network creation, management and maintenance.
• Network security, maintenance and back up.
</v>
      </c>
      <c r="E9" s="13">
        <f>'3. ALL COMPETENCES (SOURCE)'!E417</f>
        <v>0</v>
      </c>
      <c r="F9" s="13" t="str">
        <f>'3. ALL COMPETENCES (SOURCE)'!F417</f>
        <v xml:space="preserve">• Submit evidence of successful management of IT across a protected area administration. 
• Submit evidence of management of a network for a range of functions.
• Demonstrate supporting knowledge.
</v>
      </c>
      <c r="G9" s="13" t="str">
        <f>'3. ALL COMPETENCES (SOURCE)'!G417</f>
        <v>• Evidence portfolio assessment. 
• Accreditation of prior qualifications and experience.
• Practical test.
• Test of knowledge.</v>
      </c>
      <c r="H9" s="14">
        <f>'3. ALL COMPETENCES (SOURCE)'!H417</f>
        <v>0</v>
      </c>
    </row>
    <row r="10" spans="1:8" ht="150" outlineLevel="4" x14ac:dyDescent="0.25">
      <c r="A10" s="20" t="str">
        <f>'3. ALL COMPETENCES (SOURCE)'!A418</f>
        <v>TEC 2.4</v>
      </c>
      <c r="B10" s="87" t="str">
        <f>'3. ALL COMPETENCES (SOURCE)'!B418</f>
        <v>Manage and maintain digital data and information resources.</v>
      </c>
      <c r="C10" s="13" t="str">
        <f>'3. ALL COMPETENCES (SOURCE)'!C418</f>
        <v xml:space="preserve">• Managing and updating databases (for example of wildlife records, visitor records, law enforcement management information, statistics etc.) using generic or specialised applications.
• Providing reliable access to data for analysis and use to support planning and management.
</v>
      </c>
      <c r="D10" s="13" t="str">
        <f>'3. ALL COMPETENCES (SOURCE)'!D418</f>
        <v xml:space="preserve">• Principles of database design and use.
• Specific use of applications used by the PA.
• Principles of information management, storage, cataloguing and retrieval.
</v>
      </c>
      <c r="E10" s="13">
        <f>'3. ALL COMPETENCES (SOURCE)'!E418</f>
        <v>0</v>
      </c>
      <c r="F10" s="13" t="str">
        <f>'3. ALL COMPETENCES (SOURCE)'!F418</f>
        <v>• Submit evidence of collation and management of extensive information in a database. 
• Submit reliable and timely responses to requests for production of data and reports.
• Demonstrate supporting knowledge.</v>
      </c>
      <c r="G10" s="13" t="str">
        <f>'3. ALL COMPETENCES (SOURCE)'!G418</f>
        <v>• Evidence portfolio assessment. 
• Accreditation of prior qualifications and experience.
• Practical test.
• Observation.
• Test of knowledge.</v>
      </c>
      <c r="H10" s="14">
        <f>'3. ALL COMPETENCES (SOURCE)'!H418</f>
        <v>0</v>
      </c>
    </row>
    <row r="11" spans="1:8" ht="120" outlineLevel="4" x14ac:dyDescent="0.25">
      <c r="A11" s="20" t="str">
        <f>'3. ALL COMPETENCES (SOURCE)'!A419</f>
        <v>TEC 2.5</v>
      </c>
      <c r="B11" s="87" t="str">
        <f>'3. ALL COMPETENCES (SOURCE)'!B419</f>
        <v>Operate Geographic Information Systems (GIS) and related applications.</v>
      </c>
      <c r="C11" s="13" t="str">
        <f>'3. ALL COMPETENCES (SOURCE)'!C419</f>
        <v xml:space="preserve">• Operating GIS packages for day to day use
• Adding spatial information
• Analysing information
• Preparation of maps and reports
NOTE: this competence relates to operating and updating existing GIS systems, not establishing, programming and customising GIS systems.
</v>
      </c>
      <c r="D11" s="13" t="str">
        <f>'3. ALL COMPETENCES (SOURCE)'!D419</f>
        <v xml:space="preserve">• Principles of GIS and database use.
• Potential uses of GIS as a tool for PA management.
</v>
      </c>
      <c r="E11" s="13">
        <f>'3. ALL COMPETENCES (SOURCE)'!E419</f>
        <v>0</v>
      </c>
      <c r="F11" s="13" t="str">
        <f>'3. ALL COMPETENCES (SOURCE)'!F419</f>
        <v>• Submit evidence of productive use of GIS to support information management, analysis, presentation and planning of the PA.
• Demonstrate supporting knowledge.</v>
      </c>
      <c r="G11" s="13" t="str">
        <f>'3. ALL COMPETENCES (SOURCE)'!G419</f>
        <v>• Evidence portfolio assessment. 
• Accreditation of prior qualifications and experience.
• Practical test.
• Observation.
• Test of knowledge.</v>
      </c>
      <c r="H11" s="14">
        <f>'3. ALL COMPETENCES (SOURCE)'!H419</f>
        <v>0</v>
      </c>
    </row>
    <row r="12" spans="1:8" ht="120" outlineLevel="4" x14ac:dyDescent="0.25">
      <c r="A12" s="20" t="str">
        <f>'3. ALL COMPETENCES (SOURCE)'!A420</f>
        <v>TEC 2.6</v>
      </c>
      <c r="B12" s="87" t="str">
        <f>'3. ALL COMPETENCES (SOURCE)'!B420</f>
        <v>Use advanced technology to support protected area management.</v>
      </c>
      <c r="C12" s="13" t="str">
        <f>'3. ALL COMPETENCES (SOURCE)'!C420</f>
        <v xml:space="preserve">• Operate and maintain specialist technological aids according to specific needs and available technology. For example:
- Advanced uses of GIS for modelling, spatial analysis, optimisation etc.
- Remote monitoring and tracking technology for monitoring wildlife, visitors, threats etc.
- New technologies such as solar installations, UV waste treatment.
- Audio visual presentations and interactive installations in visitor centres.
</v>
      </c>
      <c r="D12" s="13" t="str">
        <f>'3. ALL COMPETENCES (SOURCE)'!D420</f>
        <v xml:space="preserve">• Available technology and its uses and limitations.
• Specifications and operation of specific technological tools.
</v>
      </c>
      <c r="E12" s="13">
        <f>'3. ALL COMPETENCES (SOURCE)'!E420</f>
        <v>0</v>
      </c>
      <c r="F12" s="13" t="str">
        <f>'3. ALL COMPETENCES (SOURCE)'!F420</f>
        <v>• Submit evidence of extensive and productive use of an advanced technology to support PA management.
• Demonstrate supporting knowledge.</v>
      </c>
      <c r="G12" s="13" t="str">
        <f>'3. ALL COMPETENCES (SOURCE)'!G420</f>
        <v>• Evidence portfolio assessment. 
• Accreditation of prior qualifications and experience.
• Practical test.
• Observation.
• Test of knowledge.</v>
      </c>
      <c r="H12" s="14">
        <f>'3. ALL COMPETENCES (SOURCE)'!H420</f>
        <v>0</v>
      </c>
    </row>
    <row r="13" spans="1:8" ht="56.25" customHeight="1" outlineLevel="4" x14ac:dyDescent="0.25">
      <c r="A13" s="79" t="str">
        <f>'3. ALL COMPETENCES (SOURCE)'!A421</f>
        <v>LEVEL CODE</v>
      </c>
      <c r="B13" s="79" t="str">
        <f>'3. ALL COMPETENCES (SOURCE)'!B421</f>
        <v>LEVEL TITLE</v>
      </c>
      <c r="C13" s="132" t="str">
        <f>'3. ALL COMPETENCES (SOURCE)'!C421</f>
        <v>OVERALL COMPETENCE FOR THE LEVEL</v>
      </c>
      <c r="D13" s="132" t="str">
        <f>'3. ALL COMPETENCES (SOURCE)'!D421</f>
        <v>GENERAL SUPPORTING KNOWLEDGE AND UNDERSTANDING FOR THE LEVEL</v>
      </c>
      <c r="E13" s="80" t="str">
        <f>'3. ALL COMPETENCES (SOURCE)'!E421</f>
        <v>ASSOCIATED COMPETENCES FOR THE LEVEL</v>
      </c>
      <c r="F13" s="454" t="str">
        <f>'3. ALL COMPETENCES (SOURCE)'!F421</f>
        <v xml:space="preserve"> ASSESSMENT/CERTIFICATION EXAMPLES</v>
      </c>
      <c r="G13" s="455">
        <f>'3. ALL COMPETENCES (SOURCE)'!G421</f>
        <v>0</v>
      </c>
      <c r="H13" s="455">
        <f>'3. ALL COMPETENCES (SOURCE)'!H421</f>
        <v>0</v>
      </c>
    </row>
    <row r="14" spans="1:8" s="70" customFormat="1" ht="84" outlineLevel="3" x14ac:dyDescent="0.35">
      <c r="A14" s="78" t="str">
        <f>'3. ALL COMPETENCES (SOURCE)'!A422</f>
        <v>TEC 1</v>
      </c>
      <c r="B14" s="78" t="str">
        <f>'3. ALL COMPETENCES (SOURCE)'!B422</f>
        <v>TECHNOLOGY. LEVEL 1</v>
      </c>
      <c r="C14" s="133" t="str">
        <f>'3. ALL COMPETENCES (SOURCE)'!C422</f>
        <v>Use basic technological aids to support work activities.</v>
      </c>
      <c r="D14" s="149" t="str">
        <f>'3. ALL COMPETENCES (SOURCE)'!D422</f>
        <v>• Basic IT awareness.</v>
      </c>
      <c r="E14" s="97" t="str">
        <f>'3. ALL COMPETENCES (SOURCE)'!E422</f>
        <v xml:space="preserve"> HRM 1; FRM 1; ADR 1; CAC 1. Others at Level 1 if relevant.</v>
      </c>
      <c r="F14" s="187" t="str">
        <f>'3. ALL COMPETENCES (SOURCE)'!F422</f>
        <v>EXAMPLE PERFORMANCE CRITERIA</v>
      </c>
      <c r="G14" s="187" t="str">
        <f>'3. ALL COMPETENCES (SOURCE)'!G422</f>
        <v>EXAMPLE MEANS OF ASSESSMENT</v>
      </c>
      <c r="H14" s="98" t="str">
        <f>'3. ALL COMPETENCES (SOURCE)'!H422</f>
        <v>RECOMMENDED PRIOR COMPETENCE REQUIREMENTS FOR THE LEVEL</v>
      </c>
    </row>
    <row r="15" spans="1:8" ht="75" outlineLevel="4" x14ac:dyDescent="0.3">
      <c r="A15" s="11" t="str">
        <f>'3. ALL COMPETENCES (SOURCE)'!A423</f>
        <v>Code</v>
      </c>
      <c r="B15" s="11" t="str">
        <f>'3. ALL COMPETENCES (SOURCE)'!B423</f>
        <v>Competence Statement.
The individual should be able to:</v>
      </c>
      <c r="C15" s="153" t="str">
        <f>'3. ALL COMPETENCES (SOURCE)'!C423</f>
        <v>Details, scope and variations. 
A brief explanation of the element</v>
      </c>
      <c r="D15" s="154" t="str">
        <f>'3. ALL COMPETENCES (SOURCE)'!D423</f>
        <v>Main specific knowledge requirements for the competence. element</v>
      </c>
      <c r="E15" s="40" t="str">
        <f>'3. ALL COMPETENCES (SOURCE)'!E423</f>
        <v xml:space="preserve"> </v>
      </c>
      <c r="F15" s="188" t="str">
        <f>'3. ALL COMPETENCES (SOURCE)'!F423</f>
        <v>Example performance criteria for certification</v>
      </c>
      <c r="G15" s="188" t="str">
        <f>'3. ALL COMPETENCES (SOURCE)'!G423</f>
        <v>EXAMPLE means of assessment</v>
      </c>
      <c r="H15" s="41" t="str">
        <f>'3. ALL COMPETENCES (SOURCE)'!H423</f>
        <v>UNI</v>
      </c>
    </row>
    <row r="16" spans="1:8" ht="120" outlineLevel="4" x14ac:dyDescent="0.25">
      <c r="A16" s="20" t="str">
        <f>'3. ALL COMPETENCES (SOURCE)'!A424</f>
        <v>TEC 1.1</v>
      </c>
      <c r="B16" s="87" t="str">
        <f>'3. ALL COMPETENCES (SOURCE)'!B424</f>
        <v>Operate and maintain computers for basic offline functions (word processing, data entry,  file management).</v>
      </c>
      <c r="C16" s="13" t="str">
        <f>'3. ALL COMPETENCES (SOURCE)'!C424</f>
        <v>• Using basic offline applications for word processing and entering data.
• Storing and retrieving data on computers and networks.
• Uploading, downloading and saving data (e.g. from GPS or other mobile technology).
• Using common peripherals (printer, scanner, projector etc.).
• Basic maintenance of hardware and software.
• May apply to most relevant type of platform (Mac, PC, Tablet, Smartphone etc.).</v>
      </c>
      <c r="D16" s="13" t="str">
        <f>'3. ALL COMPETENCES (SOURCE)'!D424</f>
        <v>• Principles of basic computer and software operation.
• Procedures for safe and secure computer use.
• Networking and filing system used by the PA.
• Basic day to day maintenance and problem solving.</v>
      </c>
      <c r="E16" s="13">
        <f>'3. ALL COMPETENCES (SOURCE)'!E424</f>
        <v>0</v>
      </c>
      <c r="F16" s="13" t="str">
        <f>'3. ALL COMPETENCES (SOURCE)'!F424</f>
        <v>• Submit evidence of correct use of available IT equipment and applications for a range of typical uses.</v>
      </c>
      <c r="G16" s="13" t="str">
        <f>'3. ALL COMPETENCES (SOURCE)'!G424</f>
        <v>• Evidence portfolio assessment. 
• Accreditation of prior qualification.
• Test.
• Observation/simulation.
• Oral test of knowledge.</v>
      </c>
      <c r="H16" s="13">
        <f>'3. ALL COMPETENCES (SOURCE)'!H424</f>
        <v>0</v>
      </c>
    </row>
    <row r="17" spans="1:8" ht="75" outlineLevel="4" x14ac:dyDescent="0.25">
      <c r="A17" s="20" t="str">
        <f>'3. ALL COMPETENCES (SOURCE)'!A425</f>
        <v>TEC 1.2</v>
      </c>
      <c r="B17" s="87" t="str">
        <f>'3. ALL COMPETENCES (SOURCE)'!B425</f>
        <v>Use online and other connected communication equipment and media.</v>
      </c>
      <c r="C17" s="13" t="str">
        <f>'3. ALL COMPETENCES (SOURCE)'!C425</f>
        <v>• Using online/connected electronic equipment and media for communicating and gathering information (internet, email, SMS, Smartphone etc.)
• Basic problem solving.</v>
      </c>
      <c r="D17" s="13" t="str">
        <f>'3. ALL COMPETENCES (SOURCE)'!D425</f>
        <v>• Basic operation and day to day maintenance of equipment..
• Procedures for safe and secure online activity.
• Networking and filing system used by the PA.
• Basic day to day maintenance and problem solving.</v>
      </c>
      <c r="E17" s="13">
        <f>'3. ALL COMPETENCES (SOURCE)'!E425</f>
        <v>0</v>
      </c>
      <c r="F17" s="13" t="str">
        <f>'3. ALL COMPETENCES (SOURCE)'!F425</f>
        <v>• Submit evidence of correct use of available connected IT equipment and applications for a range of typical uses.</v>
      </c>
      <c r="G17" s="13" t="str">
        <f>'3. ALL COMPETENCES (SOURCE)'!G425</f>
        <v>• Evidence portfolio assessment. 
• Accreditation of prior qualification.
• Test.
• Observation/simulation.
• Oral test of knowledge.</v>
      </c>
      <c r="H17" s="13">
        <f>'3. ALL COMPETENCES (SOURCE)'!H425</f>
        <v>0</v>
      </c>
    </row>
    <row r="18" spans="1:8" ht="60" outlineLevel="4" x14ac:dyDescent="0.25">
      <c r="A18" s="20" t="str">
        <f>'3. ALL COMPETENCES (SOURCE)'!A426</f>
        <v>TEC 1.3</v>
      </c>
      <c r="B18" s="87" t="str">
        <f>'3. ALL COMPETENCES (SOURCE)'!B426</f>
        <v>Operate and maintain audio visual equipment.</v>
      </c>
      <c r="C18" s="13" t="str">
        <f>'3. ALL COMPETENCES (SOURCE)'!C426</f>
        <v>• Using cameras, recorders, mobile phones, video equipment to record images and sound.
• Processing and storing recorded data and images.</v>
      </c>
      <c r="D18" s="13" t="str">
        <f>'3. ALL COMPETENCES (SOURCE)'!D426</f>
        <v>• Basic equipment operation.
• Basic day to day maintenance and problem solving.</v>
      </c>
      <c r="E18" s="13">
        <f>'3. ALL COMPETENCES (SOURCE)'!E426</f>
        <v>0</v>
      </c>
      <c r="F18" s="13" t="str">
        <f>'3. ALL COMPETENCES (SOURCE)'!F426</f>
        <v>• Submit evidence of correct use of available AV equipment for a range of typical uses.</v>
      </c>
      <c r="G18" s="13" t="str">
        <f>'3. ALL COMPETENCES (SOURCE)'!G426</f>
        <v>• Evidence portfolio assessment. 
• Test.
• Observation/simulation.
• Oral test of knowledge.</v>
      </c>
      <c r="H18" s="13">
        <f>'3. ALL COMPETENCES (SOURCE)'!H426</f>
        <v>0</v>
      </c>
    </row>
  </sheetData>
  <mergeCells count="4">
    <mergeCell ref="F4:H4"/>
    <mergeCell ref="F13:H13"/>
    <mergeCell ref="A1:E1"/>
    <mergeCell ref="F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H18"/>
  <sheetViews>
    <sheetView showZeros="0" topLeftCell="A15" zoomScale="70" zoomScaleNormal="70" workbookViewId="0">
      <selection activeCell="C7" sqref="C7"/>
    </sheetView>
  </sheetViews>
  <sheetFormatPr defaultRowHeight="15" outlineLevelRow="4" outlineLevelCol="2" x14ac:dyDescent="0.25"/>
  <cols>
    <col min="1" max="1" width="16.425781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s="70" customFormat="1" ht="39" customHeight="1" outlineLevel="1" x14ac:dyDescent="0.35">
      <c r="A2" s="30" t="str">
        <f>'3. ALL COMPETENCES (SOURCE)'!A427</f>
        <v>GROUP</v>
      </c>
      <c r="B2" s="30" t="str">
        <f>'3. ALL COMPETENCES (SOURCE)'!B427</f>
        <v>C. ENABLING PERSONAL COMPETENCES</v>
      </c>
      <c r="C2" s="155" t="str">
        <f>'3. ALL COMPETENCES (SOURCE)'!C427</f>
        <v>Individual attributes for use in all areas of work.</v>
      </c>
      <c r="D2" s="156">
        <f>'3. ALL COMPETENCES (SOURCE)'!D427</f>
        <v>0</v>
      </c>
      <c r="E2" s="29">
        <f>'3. ALL COMPETENCES (SOURCE)'!E427</f>
        <v>0</v>
      </c>
      <c r="F2" s="189">
        <f>'3. ALL COMPETENCES (SOURCE)'!F427</f>
        <v>0</v>
      </c>
      <c r="G2" s="189">
        <f>'3. ALL COMPETENCES (SOURCE)'!G427</f>
        <v>0</v>
      </c>
      <c r="H2" s="29">
        <f>'3. ALL COMPETENCES (SOURCE)'!H427</f>
        <v>0</v>
      </c>
    </row>
    <row r="3" spans="1:8" s="70" customFormat="1" ht="42" outlineLevel="3" x14ac:dyDescent="0.35">
      <c r="A3" s="106" t="str">
        <f>'3. ALL COMPETENCES (SOURCE)'!A428</f>
        <v>CATEGORY</v>
      </c>
      <c r="B3" s="106" t="str">
        <f>'3. ALL COMPETENCES (SOURCE)'!B428</f>
        <v>UNI.  UNIVERSAL WORK COMPETENCES</v>
      </c>
      <c r="C3" s="159" t="str">
        <f>'3. ALL COMPETENCES (SOURCE)'!C428</f>
        <v>Demonstrating the personal skills and behaviours required for working in a protected area.</v>
      </c>
      <c r="D3" s="160">
        <f>'3. ALL COMPETENCES (SOURCE)'!D428</f>
        <v>0</v>
      </c>
      <c r="E3" s="107" t="str">
        <f>'3. ALL COMPETENCES (SOURCE)'!E428</f>
        <v xml:space="preserve"> </v>
      </c>
      <c r="F3" s="190" t="str">
        <f>'3. ALL COMPETENCES (SOURCE)'!F428</f>
        <v xml:space="preserve"> </v>
      </c>
      <c r="G3" s="190" t="str">
        <f>'3. ALL COMPETENCES (SOURCE)'!G428</f>
        <v xml:space="preserve"> </v>
      </c>
      <c r="H3" s="108" t="str">
        <f>'3. ALL COMPETENCES (SOURCE)'!H428</f>
        <v xml:space="preserve"> </v>
      </c>
    </row>
    <row r="4" spans="1:8" ht="56.25" customHeight="1" outlineLevel="4" x14ac:dyDescent="0.25">
      <c r="A4" s="82" t="str">
        <f>'3. ALL COMPETENCES (SOURCE)'!A429</f>
        <v>LEVEL CODE</v>
      </c>
      <c r="B4" s="82" t="str">
        <f>'3. ALL COMPETENCES (SOURCE)'!B429</f>
        <v>LEVEL TITLE</v>
      </c>
      <c r="C4" s="157" t="str">
        <f>'3. ALL COMPETENCES (SOURCE)'!C429</f>
        <v>OVERALL COMPETENCE FOR THE LEVEL</v>
      </c>
      <c r="D4" s="157" t="str">
        <f>'3. ALL COMPETENCES (SOURCE)'!D429</f>
        <v>GENERAL SUPPORTING KNOWLEDGE AND UNDERSTANDING FOR THE LEVEL</v>
      </c>
      <c r="E4" s="83" t="str">
        <f>'3. ALL COMPETENCES (SOURCE)'!E429</f>
        <v>ASSOCIATED COMPETENCES FOR THE LEVEL</v>
      </c>
      <c r="F4" s="456" t="str">
        <f>'3. ALL COMPETENCES (SOURCE)'!F429</f>
        <v xml:space="preserve"> ASSESSMENT/CERTIFICATION EXAMPLES</v>
      </c>
      <c r="G4" s="457">
        <f>'3. ALL COMPETENCES (SOURCE)'!G429</f>
        <v>0</v>
      </c>
      <c r="H4" s="457">
        <f>'3. ALL COMPETENCES (SOURCE)'!H429</f>
        <v>0</v>
      </c>
    </row>
    <row r="5" spans="1:8" s="45" customFormat="1" ht="56.25" outlineLevel="3" x14ac:dyDescent="0.3">
      <c r="A5" s="109" t="str">
        <f>'3. ALL COMPETENCES (SOURCE)'!A430</f>
        <v>UNI 0</v>
      </c>
      <c r="B5" s="109" t="str">
        <f>'3. ALL COMPETENCES (SOURCE)'!B430</f>
        <v>UNIVERSAL WORK COMPETENCES
LEVEL 0 (ALL LEVELS)</v>
      </c>
      <c r="C5" s="161" t="str">
        <f>'3. ALL COMPETENCES (SOURCE)'!C430</f>
        <v>Demonstrate the personal skills and behaviours required for working in a protected area.</v>
      </c>
      <c r="D5" s="158" t="str">
        <f>'3. ALL COMPETENCES (SOURCE)'!D430</f>
        <v xml:space="preserve"> </v>
      </c>
      <c r="E5" s="109" t="str">
        <f>'3. ALL COMPETENCES (SOURCE)'!E430</f>
        <v>All</v>
      </c>
      <c r="F5" s="157" t="str">
        <f>'3. ALL COMPETENCES (SOURCE)'!F430</f>
        <v>EXAMPLE PERFORMANCE CRITERIA</v>
      </c>
      <c r="G5" s="157" t="str">
        <f>'3. ALL COMPETENCES (SOURCE)'!G430</f>
        <v>EXAMPLE MEANS OF ASSESSMENT</v>
      </c>
      <c r="H5" s="82" t="str">
        <f>'3. ALL COMPETENCES (SOURCE)'!H430</f>
        <v>RECOMMENDED PRIOR COMPETENCE REQUIREMENTS FOR THE LEVEL</v>
      </c>
    </row>
    <row r="6" spans="1:8" s="45" customFormat="1" ht="75" outlineLevel="4" x14ac:dyDescent="0.3">
      <c r="A6" s="91" t="str">
        <f>'3. ALL COMPETENCES (SOURCE)'!A431</f>
        <v>Code</v>
      </c>
      <c r="B6" s="27" t="str">
        <f>'3. ALL COMPETENCES (SOURCE)'!B431</f>
        <v>Competence Statement. The individual should be able to:</v>
      </c>
      <c r="C6" s="162" t="str">
        <f>'3. ALL COMPETENCES (SOURCE)'!C431</f>
        <v>Details, scope and variations. 
A brief explanation of the competence.</v>
      </c>
      <c r="D6" s="163" t="str">
        <f>'3. ALL COMPETENCES (SOURCE)'!D431</f>
        <v>Main specific knowledge requirements for the competence.</v>
      </c>
      <c r="E6" s="103">
        <f>'3. ALL COMPETENCES (SOURCE)'!E431</f>
        <v>0</v>
      </c>
      <c r="F6" s="191" t="str">
        <f>'3. ALL COMPETENCES (SOURCE)'!F431</f>
        <v>Example performance criteria for certification</v>
      </c>
      <c r="G6" s="191" t="str">
        <f>'3. ALL COMPETENCES (SOURCE)'!G431</f>
        <v>Example means of assessment</v>
      </c>
      <c r="H6" s="102" t="str">
        <f>'3. ALL COMPETENCES (SOURCE)'!H431</f>
        <v>Not applicable</v>
      </c>
    </row>
    <row r="7" spans="1:8" ht="75" outlineLevel="4" x14ac:dyDescent="0.25">
      <c r="A7" s="21" t="str">
        <f>'3. ALL COMPETENCES (SOURCE)'!A432</f>
        <v>UNI 0.1</v>
      </c>
      <c r="B7" s="24" t="str">
        <f>'3. ALL COMPETENCES (SOURCE)'!B432</f>
        <v>Demonstrate a positive personal attitude to work.</v>
      </c>
      <c r="C7" s="17" t="str">
        <f>'3. ALL COMPETENCES (SOURCE)'!C432</f>
        <v>• Demonstrating good time keeping, attention to detail.
• Completing tasks in a timely and competent manner.
• Demonstrating willingness to learn and participate in capacity development activities.
• Taking the initiative and working constructively.</v>
      </c>
      <c r="D7" s="17" t="str">
        <f>'3. ALL COMPETENCES (SOURCE)'!D432</f>
        <v>• Expectations and standards of the employer.
• Techniques for self motivation.</v>
      </c>
      <c r="E7" s="17">
        <f>'3. ALL COMPETENCES (SOURCE)'!E432</f>
        <v>0</v>
      </c>
      <c r="F7" s="17" t="str">
        <f>'3. ALL COMPETENCES (SOURCE)'!F432</f>
        <v>• Demonstrate suitable performance in the work place.
• Demonstrate supporting knowledge.</v>
      </c>
      <c r="G7" s="17" t="str">
        <f>'3. ALL COMPETENCES (SOURCE)'!G432</f>
        <v>• Performance assessment.
• Review by supervisor and peers.
• Oral test/discussion.</v>
      </c>
      <c r="H7" s="16">
        <f>'3. ALL COMPETENCES (SOURCE)'!H432</f>
        <v>0</v>
      </c>
    </row>
    <row r="8" spans="1:8" ht="75" outlineLevel="4" x14ac:dyDescent="0.25">
      <c r="A8" s="21" t="str">
        <f>'3. ALL COMPETENCES (SOURCE)'!A433</f>
        <v>UNI 0.2</v>
      </c>
      <c r="B8" s="24" t="str">
        <f>'3. ALL COMPETENCES (SOURCE)'!B433</f>
        <v>Work in compliance with instructions, briefings, laws, regulations and procedures.</v>
      </c>
      <c r="C8" s="17" t="str">
        <f>'3. ALL COMPETENCES (SOURCE)'!C433</f>
        <v>• Demonstrating awareness of and compliance with requirements of the employer and the job.
• Paying attention to information, guidance and instructions.
• Demonstrating awareness of regulations governing activities, health, safety, welfare etc.</v>
      </c>
      <c r="D8" s="17" t="str">
        <f>'3. ALL COMPETENCES (SOURCE)'!D433</f>
        <v>• Requirements of the job and expectations and standards of the employer.
• Skills and techniques for listening and ensuring understanding.
• Legal rights and obligations of employees.</v>
      </c>
      <c r="E8" s="17">
        <f>'3. ALL COMPETENCES (SOURCE)'!E433</f>
        <v>0</v>
      </c>
      <c r="F8" s="17" t="str">
        <f>'3. ALL COMPETENCES (SOURCE)'!F433</f>
        <v>• Demonstrate suitable performance in the work place.
• Demonstrate supporting knowledge.</v>
      </c>
      <c r="G8" s="17" t="str">
        <f>'3. ALL COMPETENCES (SOURCE)'!G433</f>
        <v>• Performance assessment.
• Review by supervisor and peers.
• Oral test/discussion.</v>
      </c>
      <c r="H8" s="16">
        <f>'3. ALL COMPETENCES (SOURCE)'!H433</f>
        <v>0</v>
      </c>
    </row>
    <row r="9" spans="1:8" ht="90" outlineLevel="4" x14ac:dyDescent="0.25">
      <c r="A9" s="21" t="str">
        <f>'3. ALL COMPETENCES (SOURCE)'!A434</f>
        <v>UNI 0.3</v>
      </c>
      <c r="B9" s="24" t="str">
        <f>'3. ALL COMPETENCES (SOURCE)'!B434</f>
        <v>Demonstrate a flexible and adaptable approach to work.</v>
      </c>
      <c r="C9" s="17" t="str">
        <f>'3. ALL COMPETENCES (SOURCE)'!C434</f>
        <v>• Responding constructively and adapt to changing circumstances when completing work tasks.
• Adopting a positive attitude to new technologies, tools and working practices.
• Responding positively to problems and changing circumstances, changing priorities and workloads.</v>
      </c>
      <c r="D9" s="17" t="str">
        <f>'3. ALL COMPETENCES (SOURCE)'!D434</f>
        <v>• Communication techniques.
• Procedures for addressing difficulties in the workplace.
• Techniques for dealing with stress and overwork.</v>
      </c>
      <c r="E9" s="17">
        <f>'3. ALL COMPETENCES (SOURCE)'!E434</f>
        <v>0</v>
      </c>
      <c r="F9" s="17" t="str">
        <f>'3. ALL COMPETENCES (SOURCE)'!F434</f>
        <v>• Demonstrate suitable performance in the work place.
• Demonstrate supporting knowledge.</v>
      </c>
      <c r="G9" s="17" t="str">
        <f>'3. ALL COMPETENCES (SOURCE)'!G434</f>
        <v>• Performance assessment.
• Review by supervisor and peers.
• Oral test/discussion.</v>
      </c>
      <c r="H9" s="16">
        <f>'3. ALL COMPETENCES (SOURCE)'!H434</f>
        <v>0</v>
      </c>
    </row>
    <row r="10" spans="1:8" ht="75" outlineLevel="4" x14ac:dyDescent="0.25">
      <c r="A10" s="21" t="str">
        <f>'3. ALL COMPETENCES (SOURCE)'!A435</f>
        <v>UNI 0.4</v>
      </c>
      <c r="B10" s="24" t="str">
        <f>'3. ALL COMPETENCES (SOURCE)'!B435</f>
        <v>Maintain good relations with others in the workplace.</v>
      </c>
      <c r="C10" s="17" t="str">
        <f>'3. ALL COMPETENCES (SOURCE)'!C435</f>
        <v>• Treating stakeholders, co-workers, subordinates and supervisors professionally and respectfully.
• Communicating effectively with others. 
• Actively participating in team work and collaborative activities.</v>
      </c>
      <c r="D10" s="17" t="str">
        <f>'3. ALL COMPETENCES (SOURCE)'!D435</f>
        <v>• Techniques for effective and constructive communication, collaboration and teamwork.</v>
      </c>
      <c r="E10" s="17">
        <f>'3. ALL COMPETENCES (SOURCE)'!E435</f>
        <v>0</v>
      </c>
      <c r="F10" s="17" t="str">
        <f>'3. ALL COMPETENCES (SOURCE)'!F435</f>
        <v>• Demonstrate suitable performance in the work place.
• Demonstrate supporting knowledge.</v>
      </c>
      <c r="G10" s="17" t="str">
        <f>'3. ALL COMPETENCES (SOURCE)'!G435</f>
        <v>• Performance assessment.
• Review by supervisor and peers.
• Oral test/discussion.</v>
      </c>
      <c r="H10" s="16">
        <f>'3. ALL COMPETENCES (SOURCE)'!H435</f>
        <v>0</v>
      </c>
    </row>
    <row r="11" spans="1:8" ht="90" outlineLevel="4" x14ac:dyDescent="0.25">
      <c r="A11" s="21" t="str">
        <f>'3. ALL COMPETENCES (SOURCE)'!A436</f>
        <v>UNI 0.5</v>
      </c>
      <c r="B11" s="24" t="str">
        <f>'3. ALL COMPETENCES (SOURCE)'!B436</f>
        <v>Communicate effectively verbally.</v>
      </c>
      <c r="C11" s="17" t="str">
        <f>'3. ALL COMPETENCES (SOURCE)'!C436</f>
        <v>• Providing clear and correct and appropriate person to person information, explanations, instructions and responses.
• Demonstrating ability to listen and absorb communication from others.
• Demonstrating awareness of non verbal aspects (body language, modes of expression etc.).
• See also CAC.</v>
      </c>
      <c r="D11" s="17" t="str">
        <f>'3. ALL COMPETENCES (SOURCE)'!D436</f>
        <v>• Techniques and approaches for respectful, clear and effective interpersonal communication.
• Awareness of different communication approaches required with different groups and individuals.
• Non verbal communication and its uses and effects.</v>
      </c>
      <c r="E11" s="17">
        <f>'3. ALL COMPETENCES (SOURCE)'!E436</f>
        <v>0</v>
      </c>
      <c r="F11" s="17" t="str">
        <f>'3. ALL COMPETENCES (SOURCE)'!F436</f>
        <v>• Demonstrate effective person to person communication in three different contexts.
• Demonstrate supporting knowledge.</v>
      </c>
      <c r="G11" s="17" t="str">
        <f>'3. ALL COMPETENCES (SOURCE)'!G436</f>
        <v>• Completion of practical test/simulation.
• Observation.
• Oral test of knowledge.</v>
      </c>
      <c r="H11" s="16">
        <f>'3. ALL COMPETENCES (SOURCE)'!H436</f>
        <v>0</v>
      </c>
    </row>
    <row r="12" spans="1:8" ht="50.25" customHeight="1" outlineLevel="4" x14ac:dyDescent="0.25">
      <c r="A12" s="21" t="str">
        <f>'3. ALL COMPETENCES (SOURCE)'!A437</f>
        <v>UNI 0.6</v>
      </c>
      <c r="B12" s="24" t="str">
        <f>'3. ALL COMPETENCES (SOURCE)'!B437</f>
        <v>Demonstrate basic literacy (reading and writing).</v>
      </c>
      <c r="C12" s="17" t="str">
        <f>'3. ALL COMPETENCES (SOURCE)'!C437</f>
        <v>• Providing clear simple written accounts of activities.
• Understanding written guidance and instructions.</v>
      </c>
      <c r="D12" s="17" t="str">
        <f>'3. ALL COMPETENCES (SOURCE)'!D437</f>
        <v>• Basic literacy.</v>
      </c>
      <c r="E12" s="17">
        <f>'3. ALL COMPETENCES (SOURCE)'!E437</f>
        <v>0</v>
      </c>
      <c r="F12" s="17" t="str">
        <f>'3. ALL COMPETENCES (SOURCE)'!F437</f>
        <v>• Demonstrate effective person to person communication in three different contexts
• Demonstrate supporting knowledge.</v>
      </c>
      <c r="G12" s="17" t="str">
        <f>'3. ALL COMPETENCES (SOURCE)'!G437</f>
        <v>• Accreditation of prior educational achievement.
• Completion of practical test/simulation
• Oral test of knowledge</v>
      </c>
      <c r="H12" s="16">
        <f>'3. ALL COMPETENCES (SOURCE)'!H437</f>
        <v>0</v>
      </c>
    </row>
    <row r="13" spans="1:8" ht="45" outlineLevel="4" x14ac:dyDescent="0.25">
      <c r="A13" s="21" t="str">
        <f>'3. ALL COMPETENCES (SOURCE)'!A438</f>
        <v>UNI 0.7</v>
      </c>
      <c r="B13" s="24" t="str">
        <f>'3. ALL COMPETENCES (SOURCE)'!B438</f>
        <v>Demonstrate basic numeracy.</v>
      </c>
      <c r="C13" s="17" t="str">
        <f>'3. ALL COMPETENCES (SOURCE)'!C438</f>
        <v>• Conducting basis arithmetic calculations.
• Using calculators.</v>
      </c>
      <c r="D13" s="17" t="str">
        <f>'3. ALL COMPETENCES (SOURCE)'!D438</f>
        <v>• Basic numeracy and mathematical knowledge.</v>
      </c>
      <c r="E13" s="17">
        <f>'3. ALL COMPETENCES (SOURCE)'!E438</f>
        <v>0</v>
      </c>
      <c r="F13" s="17" t="str">
        <f>'3. ALL COMPETENCES (SOURCE)'!F438</f>
        <v>• Pass a test of numeracy.
• Demonstrate supporting knowledge.</v>
      </c>
      <c r="G13" s="17" t="str">
        <f>'3. ALL COMPETENCES (SOURCE)'!G438</f>
        <v>• Test.
• Accreditation of prior educational achievement.</v>
      </c>
      <c r="H13" s="16">
        <f>'3. ALL COMPETENCES (SOURCE)'!H438</f>
        <v>0</v>
      </c>
    </row>
    <row r="14" spans="1:8" ht="60" outlineLevel="4" x14ac:dyDescent="0.25">
      <c r="A14" s="21" t="str">
        <f>'3. ALL COMPETENCES (SOURCE)'!A439</f>
        <v>UNI 0.8</v>
      </c>
      <c r="B14" s="24" t="str">
        <f>'3. ALL COMPETENCES (SOURCE)'!B439</f>
        <v>Demonstrate awareness of and sensitivity to cultural, ethnic, gender and ability issues.</v>
      </c>
      <c r="C14" s="17" t="str">
        <f>'3. ALL COMPETENCES (SOURCE)'!C439</f>
        <v>• Awareness of and respect for diversity issues.
• Appropriate treatment of co-workers, stakeholders, visitors etc. in all aspects of work.</v>
      </c>
      <c r="D14" s="17" t="str">
        <f>'3. ALL COMPETENCES (SOURCE)'!D439</f>
        <v>• Basic principles for fair and ethical treatment of minority and disadvantaged groups.
• Specific issues and needs with respect to minority and disadvantaged groups.</v>
      </c>
      <c r="E14" s="17">
        <f>'3. ALL COMPETENCES (SOURCE)'!E439</f>
        <v>0</v>
      </c>
      <c r="F14" s="17" t="str">
        <f>'3. ALL COMPETENCES (SOURCE)'!F439</f>
        <v>• Demonstrate suitable conduct.
• Demonstrate supporting knowledge.</v>
      </c>
      <c r="G14" s="17" t="str">
        <f>'3. ALL COMPETENCES (SOURCE)'!G439</f>
        <v>• Performance assessment.
• Review by supervisor and peers.
• Oral test/discussion.</v>
      </c>
      <c r="H14" s="16">
        <f>'3. ALL COMPETENCES (SOURCE)'!H439</f>
        <v>0</v>
      </c>
    </row>
    <row r="15" spans="1:8" ht="75" outlineLevel="4" x14ac:dyDescent="0.25">
      <c r="A15" s="21" t="str">
        <f>'3. ALL COMPETENCES (SOURCE)'!A440</f>
        <v>UNI 0.9</v>
      </c>
      <c r="B15" s="24" t="str">
        <f>'3. ALL COMPETENCES (SOURCE)'!B440</f>
        <v>Maintain good practice for security, safety and environmental protection in the work place and in the field.</v>
      </c>
      <c r="C15" s="17" t="str">
        <f>'3. ALL COMPETENCES (SOURCE)'!C440</f>
        <v>• Demonstrating environmental responsibility in the workplace. 
• For example: conserving energy, preventing pollution, reducing fire risks, minimising and managing waste, recycling, minimising damage and disturbance to the PA during work.
• See also FLD.</v>
      </c>
      <c r="D15" s="17" t="str">
        <f>'3. ALL COMPETENCES (SOURCE)'!D440</f>
        <v xml:space="preserve">• Health and safety requirements and procedures of the PA institution.
• Main environmental hazards associated with work and means of preventing or reducing them.
</v>
      </c>
      <c r="E15" s="17">
        <f>'3. ALL COMPETENCES (SOURCE)'!E440</f>
        <v>0</v>
      </c>
      <c r="F15" s="17" t="str">
        <f>'3. ALL COMPETENCES (SOURCE)'!F440</f>
        <v>• Demonstrate suitable conduct in the work place.
• Demonstrate supporting knowledge.</v>
      </c>
      <c r="G15" s="17" t="str">
        <f>'3. ALL COMPETENCES (SOURCE)'!G440</f>
        <v>• Performance assessment.
• Review by supervisor and peers.
• Oral test/discussion.</v>
      </c>
      <c r="H15" s="16">
        <f>'3. ALL COMPETENCES (SOURCE)'!H440</f>
        <v>0</v>
      </c>
    </row>
    <row r="16" spans="1:8" ht="75" outlineLevel="4" x14ac:dyDescent="0.25">
      <c r="A16" s="21" t="str">
        <f>'3. ALL COMPETENCES (SOURCE)'!A441</f>
        <v>UNI 0.10</v>
      </c>
      <c r="B16" s="24" t="str">
        <f>'3. ALL COMPETENCES (SOURCE)'!B441</f>
        <v>Avoid, prevent and report dishonest and/or illegal practices.</v>
      </c>
      <c r="C16" s="17" t="str">
        <f>'3. ALL COMPETENCES (SOURCE)'!C441</f>
        <v>• Taking steps to avoid and prevent illegal activity, corruption, collusion, nepotism, breaches of confidentiality.
• Reporting illegal and corrupt practices.</v>
      </c>
      <c r="D16" s="17" t="str">
        <f>'3. ALL COMPETENCES (SOURCE)'!D441</f>
        <v>• Laws and regulations and policy of the employer regarding illegal, dishonest and corrupt conduct.
• Techniques for avoiding and preventing illegal behaviours.
• Options for reporting illegal behaviour.</v>
      </c>
      <c r="E16" s="17">
        <f>'3. ALL COMPETENCES (SOURCE)'!E441</f>
        <v>0</v>
      </c>
      <c r="F16" s="17" t="str">
        <f>'3. ALL COMPETENCES (SOURCE)'!F441</f>
        <v>• Demonstrate suitable conduct.
• Demonstrate supporting knowledge.</v>
      </c>
      <c r="G16" s="17" t="str">
        <f>'3. ALL COMPETENCES (SOURCE)'!G441</f>
        <v>• Performance assessment.
• Review by supervisor and peers.
• Oral test/discussion.</v>
      </c>
      <c r="H16" s="16">
        <f>'3. ALL COMPETENCES (SOURCE)'!H441</f>
        <v>0</v>
      </c>
    </row>
    <row r="17" spans="1:8" ht="75" outlineLevel="4" x14ac:dyDescent="0.25">
      <c r="A17" s="21" t="str">
        <f>'3. ALL COMPETENCES (SOURCE)'!A442</f>
        <v>UNI 0.11</v>
      </c>
      <c r="B17" s="24" t="str">
        <f>'3. ALL COMPETENCES (SOURCE)'!B442</f>
        <v>Maintain personal health, hygiene and fitness.</v>
      </c>
      <c r="C17" s="17" t="str">
        <f>'3. ALL COMPETENCES (SOURCE)'!C442</f>
        <v>• Keeping fit and healthy.
• Reducing and managing personal stress.</v>
      </c>
      <c r="D17" s="17" t="str">
        <f>'3. ALL COMPETENCES (SOURCE)'!D442</f>
        <v xml:space="preserve">• Basic principles and practices for maintaining personal health and hygiene
• Techniques for reducing personal stress. </v>
      </c>
      <c r="E17" s="17">
        <f>'3. ALL COMPETENCES (SOURCE)'!E442</f>
        <v>0</v>
      </c>
      <c r="F17" s="17" t="str">
        <f>'3. ALL COMPETENCES (SOURCE)'!F442</f>
        <v>• Demonstrate suitable performance in the work place.
• Demonstrate supporting knowledge.</v>
      </c>
      <c r="G17" s="17" t="str">
        <f>'3. ALL COMPETENCES (SOURCE)'!G442</f>
        <v>• Performance assessment.
• Review by supervisor and peers.
• Oral test/discussion.</v>
      </c>
      <c r="H17" s="16">
        <f>'3. ALL COMPETENCES (SOURCE)'!H442</f>
        <v>0</v>
      </c>
    </row>
    <row r="18" spans="1:8" ht="90" x14ac:dyDescent="0.25">
      <c r="A18" s="21" t="str">
        <f>'3. ALL COMPETENCES (SOURCE)'!A443</f>
        <v>UNI 0.12</v>
      </c>
      <c r="B18" s="24" t="str">
        <f>'3. ALL COMPETENCES (SOURCE)'!B443</f>
        <v>Communicate in other languages and/or dialects.</v>
      </c>
      <c r="C18" s="17" t="str">
        <f>'3. ALL COMPETENCES (SOURCE)'!C443</f>
        <v>• Communicating (speaking/understanding/reading/writing) in locally used languages and/or international languages as required.</v>
      </c>
      <c r="D18" s="17" t="str">
        <f>'3. ALL COMPETENCES (SOURCE)'!D443</f>
        <v>• Knowledge of a non mother tongue.</v>
      </c>
      <c r="E18" s="17">
        <f>'3. ALL COMPETENCES (SOURCE)'!E443</f>
        <v>0</v>
      </c>
      <c r="F18" s="17" t="str">
        <f>'3. ALL COMPETENCES (SOURCE)'!F443</f>
        <v>• Demonstrate effective person to person communication in a non mother tongue.
• Demonstrate supporting knowledge.</v>
      </c>
      <c r="G18" s="17" t="str">
        <f>'3. ALL COMPETENCES (SOURCE)'!G443</f>
        <v>• Observation.
• Test.</v>
      </c>
      <c r="H18" s="16">
        <f>'3. ALL COMPETENCES (SOURCE)'!H443</f>
        <v>0</v>
      </c>
    </row>
  </sheetData>
  <mergeCells count="3">
    <mergeCell ref="F4:H4"/>
    <mergeCell ref="A1:E1"/>
    <mergeCell ref="F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Zeros="0" zoomScale="80" zoomScaleNormal="80" workbookViewId="0">
      <selection activeCell="C2" sqref="C2"/>
    </sheetView>
  </sheetViews>
  <sheetFormatPr defaultRowHeight="15" x14ac:dyDescent="0.25"/>
  <sheetData/>
  <pageMargins left="0.7" right="0.7" top="0.75" bottom="0.75" header="0.3" footer="0.3"/>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4"/>
  <sheetViews>
    <sheetView showZeros="0" zoomScale="80" zoomScaleNormal="80" workbookViewId="0">
      <selection activeCell="K22" sqref="K22"/>
    </sheetView>
  </sheetViews>
  <sheetFormatPr defaultRowHeight="15" x14ac:dyDescent="0.25"/>
  <cols>
    <col min="1" max="1" width="51.42578125" style="51" customWidth="1"/>
    <col min="2" max="2" width="10.7109375" customWidth="1"/>
    <col min="7" max="7" width="14.5703125" bestFit="1" customWidth="1"/>
  </cols>
  <sheetData>
    <row r="1" spans="1:7" x14ac:dyDescent="0.25">
      <c r="A1" s="49" t="s">
        <v>162</v>
      </c>
      <c r="B1" s="42">
        <v>4</v>
      </c>
      <c r="C1" s="42">
        <v>3</v>
      </c>
      <c r="D1" s="42">
        <v>2</v>
      </c>
      <c r="E1" s="42">
        <v>1</v>
      </c>
      <c r="F1" s="7" t="s">
        <v>156</v>
      </c>
      <c r="G1" s="7" t="s">
        <v>156</v>
      </c>
    </row>
    <row r="2" spans="1:7" ht="84" x14ac:dyDescent="0.25">
      <c r="A2" s="31" t="s">
        <v>279</v>
      </c>
      <c r="B2" s="43" t="s">
        <v>163</v>
      </c>
      <c r="C2" s="43" t="s">
        <v>164</v>
      </c>
      <c r="D2" s="43" t="s">
        <v>165</v>
      </c>
      <c r="E2" s="43" t="s">
        <v>310</v>
      </c>
      <c r="F2" s="9" t="s">
        <v>166</v>
      </c>
      <c r="G2" s="9"/>
    </row>
    <row r="3" spans="1:7" x14ac:dyDescent="0.25">
      <c r="A3" s="50" t="s">
        <v>146</v>
      </c>
      <c r="B3" s="46">
        <f xml:space="preserve"> COUNTIF('3. ALL COMPETENCES (SOURCE)'!A:A,"PPP 4.*")</f>
        <v>17</v>
      </c>
      <c r="C3" s="46">
        <f xml:space="preserve"> COUNTIF('3. ALL COMPETENCES (SOURCE)'!A:A,"PPP 3.*")</f>
        <v>10</v>
      </c>
      <c r="D3" s="46">
        <f xml:space="preserve"> COUNTIF('3. ALL COMPETENCES (SOURCE)'!A:A,"PPP 2.*")</f>
        <v>0</v>
      </c>
      <c r="E3" s="46">
        <f xml:space="preserve"> COUNTIF('3. ALL COMPETENCES (SOURCE)'!A:A,"PPP 1.*")</f>
        <v>0</v>
      </c>
      <c r="F3" s="47">
        <f t="shared" ref="F3:F15" si="0">B3+C3+D3+E3</f>
        <v>27</v>
      </c>
      <c r="G3" s="47"/>
    </row>
    <row r="4" spans="1:7" x14ac:dyDescent="0.25">
      <c r="A4" s="50" t="s">
        <v>280</v>
      </c>
      <c r="B4" s="46">
        <f xml:space="preserve"> COUNTIF('3. ALL COMPETENCES (SOURCE)'!A:A,"ORG 4.*")</f>
        <v>7</v>
      </c>
      <c r="C4" s="46">
        <f xml:space="preserve"> COUNTIF('3. ALL COMPETENCES (SOURCE)'!A:A,"ORG 3.*")</f>
        <v>10</v>
      </c>
      <c r="D4" s="46">
        <f xml:space="preserve"> COUNTIF('3. ALL COMPETENCES (SOURCE)'!A:A,"ORG 2.*")</f>
        <v>0</v>
      </c>
      <c r="E4" s="46">
        <f xml:space="preserve"> COUNTIF('3. ALL COMPETENCES (SOURCE)'!A:A,"ORG 1.*")</f>
        <v>0</v>
      </c>
      <c r="F4" s="47">
        <f t="shared" si="0"/>
        <v>17</v>
      </c>
      <c r="G4" s="47"/>
    </row>
    <row r="5" spans="1:7" x14ac:dyDescent="0.25">
      <c r="A5" s="50" t="s">
        <v>145</v>
      </c>
      <c r="B5" s="46">
        <f xml:space="preserve"> COUNTIF('3. ALL COMPETENCES (SOURCE)'!A:A,"HRM 4.*")</f>
        <v>4</v>
      </c>
      <c r="C5" s="46">
        <f xml:space="preserve"> COUNTIF('3. ALL COMPETENCES (SOURCE)'!A:A,"HRM 3.*")</f>
        <v>5</v>
      </c>
      <c r="D5" s="46">
        <f xml:space="preserve"> COUNTIF('3. ALL COMPETENCES (SOURCE)'!A:A,"HRM 2.*")</f>
        <v>5</v>
      </c>
      <c r="E5" s="46">
        <f xml:space="preserve"> COUNTIF('3. ALL COMPETENCES (SOURCE)'!A:A,"HRM 1.*")</f>
        <v>2</v>
      </c>
      <c r="F5" s="47">
        <f t="shared" si="0"/>
        <v>16</v>
      </c>
      <c r="G5" s="47"/>
    </row>
    <row r="6" spans="1:7" x14ac:dyDescent="0.25">
      <c r="A6" s="50" t="s">
        <v>633</v>
      </c>
      <c r="B6" s="46">
        <f xml:space="preserve"> COUNTIF('3. ALL COMPETENCES (SOURCE)'!A:A,"FRM 4.*")</f>
        <v>4</v>
      </c>
      <c r="C6" s="46">
        <f xml:space="preserve"> COUNTIF('3. ALL COMPETENCES (SOURCE)'!A:A,"FRM 3.*")</f>
        <v>7</v>
      </c>
      <c r="D6" s="46">
        <f xml:space="preserve"> COUNTIF('3. ALL COMPETENCES (SOURCE)'!A:A,"FRM 2.*")</f>
        <v>7</v>
      </c>
      <c r="E6" s="46">
        <f xml:space="preserve"> COUNTIF('3. ALL COMPETENCES (SOURCE)'!A:A,"FRM 1.*")</f>
        <v>2</v>
      </c>
      <c r="F6" s="47">
        <f t="shared" si="0"/>
        <v>20</v>
      </c>
      <c r="G6" s="47"/>
    </row>
    <row r="7" spans="1:7" x14ac:dyDescent="0.25">
      <c r="A7" s="50" t="s">
        <v>882</v>
      </c>
      <c r="B7" s="46">
        <f xml:space="preserve"> COUNTIF('3. ALL COMPETENCES (SOURCE)'!A:A,"ADR 4.*")</f>
        <v>3</v>
      </c>
      <c r="C7" s="46">
        <f xml:space="preserve"> COUNTIF('3. ALL COMPETENCES (SOURCE)'!A:A,"ADR 3.*")</f>
        <v>4</v>
      </c>
      <c r="D7" s="46">
        <f xml:space="preserve"> COUNTIF('3. ALL COMPETENCES (SOURCE)'!A:A,"ADR 2.*")</f>
        <v>4</v>
      </c>
      <c r="E7" s="46">
        <f xml:space="preserve"> COUNTIF('3. ALL COMPETENCES (SOURCE)'!A:A,"ADR 1.*")</f>
        <v>1</v>
      </c>
      <c r="F7" s="47">
        <f t="shared" si="0"/>
        <v>12</v>
      </c>
      <c r="G7" s="47"/>
    </row>
    <row r="8" spans="1:7" x14ac:dyDescent="0.25">
      <c r="A8" s="50" t="s">
        <v>309</v>
      </c>
      <c r="B8" s="46">
        <f xml:space="preserve"> COUNTIF('3. ALL COMPETENCES (SOURCE)'!A:A,"CAC 4.*")</f>
        <v>4</v>
      </c>
      <c r="C8" s="46">
        <f xml:space="preserve"> COUNTIF('3. ALL COMPETENCES (SOURCE)'!A:A,"CAC 3.*")</f>
        <v>3</v>
      </c>
      <c r="D8" s="46">
        <f xml:space="preserve"> COUNTIF('3. ALL COMPETENCES (SOURCE)'!A:A,"CAC 2.*")</f>
        <v>8</v>
      </c>
      <c r="E8" s="46">
        <f xml:space="preserve"> COUNTIF('3. ALL COMPETENCES (SOURCE)'!A:A,"CAC 1.*")</f>
        <v>3</v>
      </c>
      <c r="F8" s="47">
        <f t="shared" si="0"/>
        <v>18</v>
      </c>
      <c r="G8" s="47"/>
    </row>
    <row r="9" spans="1:7" x14ac:dyDescent="0.25">
      <c r="A9" s="50" t="s">
        <v>147</v>
      </c>
      <c r="B9" s="46">
        <f xml:space="preserve"> COUNTIF('3. ALL COMPETENCES (SOURCE)'!A:A,"BIO 4.*")</f>
        <v>7</v>
      </c>
      <c r="C9" s="46">
        <f xml:space="preserve"> COUNTIF('3. ALL COMPETENCES (SOURCE)'!A:A,"BIO 3.*")</f>
        <v>12</v>
      </c>
      <c r="D9" s="46">
        <f xml:space="preserve"> COUNTIF('3. ALL COMPETENCES (SOURCE)'!A:A,"BIO 2.*")</f>
        <v>11</v>
      </c>
      <c r="E9" s="46">
        <f xml:space="preserve"> COUNTIF('3. ALL COMPETENCES (SOURCE)'!A:A,"BIO 1.*")</f>
        <v>6</v>
      </c>
      <c r="F9" s="47">
        <f t="shared" si="0"/>
        <v>36</v>
      </c>
      <c r="G9" s="47"/>
    </row>
    <row r="10" spans="1:7" x14ac:dyDescent="0.25">
      <c r="A10" s="50" t="s">
        <v>148</v>
      </c>
      <c r="B10" s="46">
        <f xml:space="preserve"> COUNTIF('3. ALL COMPETENCES (SOURCE)'!A:A,"LAR 4.*")</f>
        <v>5</v>
      </c>
      <c r="C10" s="46">
        <f xml:space="preserve"> COUNTIF('3. ALL COMPETENCES (SOURCE)'!A:A,"LAR 3.*")</f>
        <v>6</v>
      </c>
      <c r="D10" s="46">
        <f xml:space="preserve"> COUNTIF('3. ALL COMPETENCES (SOURCE)'!A:A,"LAR 2.*")</f>
        <v>11</v>
      </c>
      <c r="E10" s="46">
        <f xml:space="preserve"> COUNTIF('3. ALL COMPETENCES (SOURCE)'!A:A,"LAR 1.*")</f>
        <v>11</v>
      </c>
      <c r="F10" s="47">
        <f t="shared" si="0"/>
        <v>33</v>
      </c>
      <c r="G10" s="47"/>
    </row>
    <row r="11" spans="1:7" x14ac:dyDescent="0.25">
      <c r="A11" s="50" t="s">
        <v>161</v>
      </c>
      <c r="B11" s="46">
        <f xml:space="preserve"> COUNTIF('3. ALL COMPETENCES (SOURCE)'!A:A,"COM 4.*")</f>
        <v>5</v>
      </c>
      <c r="C11" s="46">
        <f xml:space="preserve"> COUNTIF('3. ALL COMPETENCES (SOURCE)'!A:A,"COM 3.*")</f>
        <v>8</v>
      </c>
      <c r="D11" s="46">
        <f xml:space="preserve"> COUNTIF('3. ALL COMPETENCES (SOURCE)'!A:A,"COM 2.*")</f>
        <v>7</v>
      </c>
      <c r="E11" s="46">
        <f xml:space="preserve"> COUNTIF('3. ALL COMPETENCES (SOURCE)'!A:A,"COM 1.*")</f>
        <v>2</v>
      </c>
      <c r="F11" s="47">
        <f t="shared" si="0"/>
        <v>22</v>
      </c>
      <c r="G11" s="47"/>
    </row>
    <row r="12" spans="1:7" x14ac:dyDescent="0.25">
      <c r="A12" s="50" t="s">
        <v>157</v>
      </c>
      <c r="B12" s="46">
        <f xml:space="preserve"> COUNTIF('3. ALL COMPETENCES (SOURCE)'!A:A,"TRP 4.*")</f>
        <v>4</v>
      </c>
      <c r="C12" s="46">
        <f xml:space="preserve"> COUNTIF('3. ALL COMPETENCES (SOURCE)'!A:A,"TRP 3.*")</f>
        <v>7</v>
      </c>
      <c r="D12" s="46">
        <f xml:space="preserve"> COUNTIF('3. ALL COMPETENCES (SOURCE)'!A:A,"TRP 2.*")</f>
        <v>8</v>
      </c>
      <c r="E12" s="46">
        <f xml:space="preserve"> COUNTIF('3. ALL COMPETENCES (SOURCE)'!A:A,"TRP 1.*")</f>
        <v>5</v>
      </c>
      <c r="F12" s="47">
        <f t="shared" si="0"/>
        <v>24</v>
      </c>
      <c r="G12" s="47"/>
    </row>
    <row r="13" spans="1:7" x14ac:dyDescent="0.25">
      <c r="A13" s="50" t="s">
        <v>149</v>
      </c>
      <c r="B13" s="46">
        <f xml:space="preserve"> COUNTIF('3. ALL COMPETENCES (SOURCE)'!A:A,"AWA 4.*")</f>
        <v>4</v>
      </c>
      <c r="C13" s="46">
        <f>COUNTIF('3. ALL COMPETENCES (SOURCE)'!A:A,"AWA 3.*")</f>
        <v>7</v>
      </c>
      <c r="D13" s="46">
        <f>COUNTIF('3. ALL COMPETENCES (SOURCE)'!A:A,"AWA 2.*")</f>
        <v>8</v>
      </c>
      <c r="E13" s="46">
        <f>COUNTIF('3. ALL COMPETENCES (SOURCE)'!A:A,"AWA 1.*")</f>
        <v>2</v>
      </c>
      <c r="F13" s="47">
        <f t="shared" si="0"/>
        <v>21</v>
      </c>
      <c r="G13" s="47"/>
    </row>
    <row r="14" spans="1:7" x14ac:dyDescent="0.25">
      <c r="A14" s="50" t="s">
        <v>158</v>
      </c>
      <c r="B14" s="46">
        <f xml:space="preserve"> COUNTIF('3. ALL COMPETENCES (SOURCE)'!A:A,"FLD 4.*")</f>
        <v>0</v>
      </c>
      <c r="C14" s="46">
        <f>COUNTIF('3. ALL COMPETENCES (SOURCE)'!A:A,"FLD 3.*")</f>
        <v>0</v>
      </c>
      <c r="D14" s="46">
        <f>COUNTIF('3. ALL COMPETENCES (SOURCE)'!A:A,"FLD 2.*")</f>
        <v>6</v>
      </c>
      <c r="E14" s="46">
        <f>COUNTIF('3. ALL COMPETENCES (SOURCE)'!A:A,"FLD 1.*")</f>
        <v>17</v>
      </c>
      <c r="F14" s="47">
        <f t="shared" si="0"/>
        <v>23</v>
      </c>
      <c r="G14" s="47"/>
    </row>
    <row r="15" spans="1:7" x14ac:dyDescent="0.25">
      <c r="A15" s="50" t="s">
        <v>159</v>
      </c>
      <c r="B15" s="46">
        <f xml:space="preserve"> COUNTIF('3. ALL COMPETENCES (SOURCE)'!A:A,"TEC 4.*")</f>
        <v>0</v>
      </c>
      <c r="C15" s="46">
        <f xml:space="preserve"> COUNTIF('3. ALL COMPETENCES (SOURCE)'!A:A,"TEC 3.*")</f>
        <v>0</v>
      </c>
      <c r="D15" s="46">
        <f xml:space="preserve"> COUNTIF('3. ALL COMPETENCES (SOURCE)'!A:A,"TEC 2.*")</f>
        <v>6</v>
      </c>
      <c r="E15" s="46">
        <f xml:space="preserve"> COUNTIF('3. ALL COMPETENCES (SOURCE)'!A:A,"TEC 1.*")</f>
        <v>3</v>
      </c>
      <c r="F15" s="47">
        <f t="shared" si="0"/>
        <v>9</v>
      </c>
      <c r="G15" s="47"/>
    </row>
    <row r="16" spans="1:7" x14ac:dyDescent="0.25">
      <c r="A16" s="32" t="s">
        <v>313</v>
      </c>
      <c r="B16" s="46">
        <f xml:space="preserve"> COUNTIF('3. ALL COMPETENCES (SOURCE)'!A:A,"UNI 0.*")</f>
        <v>12</v>
      </c>
      <c r="C16" s="47">
        <v>12</v>
      </c>
      <c r="D16" s="47">
        <v>12</v>
      </c>
      <c r="E16" s="47">
        <v>12</v>
      </c>
      <c r="F16" s="47">
        <v>12</v>
      </c>
      <c r="G16" s="47"/>
    </row>
    <row r="17" spans="1:7" x14ac:dyDescent="0.25">
      <c r="A17" s="32" t="s">
        <v>160</v>
      </c>
      <c r="B17" s="48">
        <f t="shared" ref="B17:F17" si="1">SUM(B3:B16)</f>
        <v>76</v>
      </c>
      <c r="C17" s="48">
        <f t="shared" si="1"/>
        <v>91</v>
      </c>
      <c r="D17" s="48">
        <f t="shared" si="1"/>
        <v>93</v>
      </c>
      <c r="E17" s="48">
        <f t="shared" si="1"/>
        <v>66</v>
      </c>
      <c r="F17" s="48">
        <f t="shared" si="1"/>
        <v>290</v>
      </c>
      <c r="G17" s="48"/>
    </row>
    <row r="19" spans="1:7" x14ac:dyDescent="0.25">
      <c r="A19"/>
    </row>
    <row r="20" spans="1:7" ht="19.5" customHeight="1" x14ac:dyDescent="0.25">
      <c r="A20"/>
      <c r="G20" t="s">
        <v>18</v>
      </c>
    </row>
    <row r="21" spans="1:7" x14ac:dyDescent="0.25">
      <c r="A21"/>
    </row>
    <row r="22" spans="1:7" x14ac:dyDescent="0.25">
      <c r="A22"/>
    </row>
    <row r="23" spans="1:7" x14ac:dyDescent="0.25">
      <c r="A23"/>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spans="1:1" x14ac:dyDescent="0.25">
      <c r="A33"/>
    </row>
    <row r="34" spans="1:1" x14ac:dyDescent="0.25">
      <c r="A34"/>
    </row>
  </sheetData>
  <pageMargins left="0.7" right="0.7" top="0.75" bottom="0.75" header="0.3" footer="0.3"/>
  <pageSetup paperSize="9" orientation="landscape"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89999084444715716"/>
  </sheetPr>
  <dimension ref="A1:H99"/>
  <sheetViews>
    <sheetView showZeros="0" topLeftCell="A98" zoomScale="50" zoomScaleNormal="50" zoomScaleSheetLayoutView="70" workbookViewId="0">
      <selection activeCell="I98" sqref="I1:I1048576"/>
    </sheetView>
  </sheetViews>
  <sheetFormatPr defaultColWidth="25.28515625" defaultRowHeight="15.75" x14ac:dyDescent="0.25"/>
  <cols>
    <col min="1" max="1" width="25.28515625" style="5"/>
    <col min="2" max="2" width="25.28515625" style="326"/>
  </cols>
  <sheetData>
    <row r="1" spans="1:8" ht="47.25" x14ac:dyDescent="0.25">
      <c r="A1" s="371" t="str">
        <f>'3. ALL COMPETENCES (SOURCE)'!A2</f>
        <v>GROUP</v>
      </c>
      <c r="B1" s="369" t="str">
        <f>'3. ALL COMPETENCES (SOURCE)'!B2</f>
        <v>A. PLANNING, MANAGEMENT AND ADMINISTRATION</v>
      </c>
      <c r="C1" s="358" t="str">
        <f>'3. ALL COMPETENCES (SOURCE)'!C2</f>
        <v>Planning, management and administration of protected areas.</v>
      </c>
      <c r="D1" s="254">
        <f>'3. ALL COMPETENCES (SOURCE)'!D2</f>
        <v>0</v>
      </c>
      <c r="E1" s="254">
        <f>'3. ALL COMPETENCES (SOURCE)'!E2</f>
        <v>0</v>
      </c>
      <c r="F1" s="254">
        <f>'3. ALL COMPETENCES (SOURCE)'!F2</f>
        <v>0</v>
      </c>
      <c r="G1" s="254">
        <f>'3. ALL COMPETENCES (SOURCE)'!G2</f>
        <v>0</v>
      </c>
      <c r="H1" s="254">
        <f>'3. ALL COMPETENCES (SOURCE)'!H2</f>
        <v>0</v>
      </c>
    </row>
    <row r="2" spans="1:8" ht="63" x14ac:dyDescent="0.25">
      <c r="A2" s="339" t="str">
        <f>'3. ALL COMPETENCES (SOURCE)'!A3</f>
        <v>CATEGORY</v>
      </c>
      <c r="B2" s="355" t="str">
        <f>'3. ALL COMPETENCES (SOURCE)'!B3</f>
        <v>PPP. PROTECTED AREA POLICY, PLANNING AND PROJECTS</v>
      </c>
      <c r="C2" s="342" t="str">
        <f>'3. ALL COMPETENCES (SOURCE)'!C3</f>
        <v>Providing a strategic and rationally planned framework for protected area management.</v>
      </c>
      <c r="D2" s="113" t="str">
        <f>'3. ALL COMPETENCES (SOURCE)'!D3</f>
        <v xml:space="preserve"> </v>
      </c>
      <c r="E2" s="238" t="s">
        <v>18</v>
      </c>
      <c r="F2" s="167">
        <f>'3. ALL COMPETENCES (SOURCE)'!F3</f>
        <v>0</v>
      </c>
      <c r="G2" s="167">
        <f>'3. ALL COMPETENCES (SOURCE)'!G3</f>
        <v>0</v>
      </c>
      <c r="H2" s="73">
        <f>'3. ALL COMPETENCES (SOURCE)'!H3</f>
        <v>0</v>
      </c>
    </row>
    <row r="3" spans="1:8" ht="157.5" x14ac:dyDescent="0.25">
      <c r="A3" s="330" t="str">
        <f>'3. ALL COMPETENCES (SOURCE)'!A5</f>
        <v>PPP 4</v>
      </c>
      <c r="B3" s="356" t="str">
        <f>'3. ALL COMPETENCES (SOURCE)'!B5</f>
        <v>PROTECTED AREA POLICY, PLANNING AND PROJECTS. 
LEVEL 4</v>
      </c>
      <c r="C3" s="343" t="str">
        <f>'3. ALL COMPETENCES (SOURCE)'!C5</f>
        <v>Enable the establishment and integration of the protected area system within national and international polices and plans.</v>
      </c>
      <c r="D3" s="290" t="str">
        <f>'3. ALL COMPETENCES (SOURCE)'!D5</f>
        <v>• National and international protected area policies and designations.
• Relevant global best practice and examples (e.g. through IUCN, Conventions, CBD Programme of Work on Protected Areas).</v>
      </c>
      <c r="E3" s="291" t="str">
        <f>'3. ALL COMPETENCES (SOURCE)'!E5</f>
        <v>ORG 4; HRM 4; FRM 4; ADR 4; CAC 4; TEC 2</v>
      </c>
      <c r="F3" s="168" t="str">
        <f>'3. ALL COMPETENCES (SOURCE)'!F5</f>
        <v>EXAMPLE PERFORMANCE CRITERIA</v>
      </c>
      <c r="G3" s="168" t="str">
        <f>'3. ALL COMPETENCES (SOURCE)'!G5</f>
        <v>EXAMPLE MEANS OF ASSESSMENT</v>
      </c>
      <c r="H3" s="61" t="str">
        <f>'3. ALL COMPETENCES (SOURCE)'!H5</f>
        <v>RECOMMENDED PRIOR COMPETENCE REQUIREMENTS FOR THE LEVEL</v>
      </c>
    </row>
    <row r="4" spans="1:8" ht="75" x14ac:dyDescent="0.25">
      <c r="A4" s="331" t="str">
        <f>'3. ALL COMPETENCES (SOURCE)'!A6</f>
        <v>Code</v>
      </c>
      <c r="B4" s="357" t="str">
        <f>'3. ALL COMPETENCES (SOURCE)'!B6</f>
        <v>Competence Statement.
The individual should be able to:</v>
      </c>
      <c r="C4" s="344" t="str">
        <f>'3. ALL COMPETENCES (SOURCE)'!C6</f>
        <v>Details, scope and variations.
A brief explanation of the competence.</v>
      </c>
      <c r="D4" s="118" t="str">
        <f>'3. ALL COMPETENCES (SOURCE)'!D6</f>
        <v>Main specific knowledge requirements for the competence.</v>
      </c>
      <c r="E4" s="227" t="str">
        <f>'3. ALL COMPETENCES (SOURCE)'!E6</f>
        <v xml:space="preserve"> </v>
      </c>
      <c r="F4" s="233" t="str">
        <f>'3. ALL COMPETENCES (SOURCE)'!F6</f>
        <v>Example performance criteria for certification</v>
      </c>
      <c r="G4" s="233" t="str">
        <f>'3. ALL COMPETENCES (SOURCE)'!G6</f>
        <v>Example means of assessment</v>
      </c>
      <c r="H4" s="235" t="str">
        <f>'3. ALL COMPETENCES (SOURCE)'!H6</f>
        <v>UNI; PPP 3; ADR 3; CAC 3</v>
      </c>
    </row>
    <row r="5" spans="1:8" ht="191.25" x14ac:dyDescent="0.25">
      <c r="A5" s="380" t="str">
        <f>'3. ALL COMPETENCES (SOURCE)'!A7</f>
        <v>PPP 4.1</v>
      </c>
      <c r="B5" s="381" t="str">
        <f>'3. ALL COMPETENCES (SOURCE)'!B7</f>
        <v>Coordinate development and updating of national protected area policy and legislation.</v>
      </c>
      <c r="C5" s="382" t="str">
        <f>'3. ALL COMPETENCES (SOURCE)'!C7</f>
        <v xml:space="preserve">• Taking a leading role in reviews of protected area policy and legislation.
• Drafting and/or reviewing new and revised legislation.
• Integrating PA issues within related sectoral policy and legislation.
• Contributing to National Environmental Action Plans and National Biodiversity Strategies and Action Plans.
• Contributing to setting targets for protected area systems. </v>
      </c>
      <c r="D5" s="6" t="str">
        <f>'3. ALL COMPETENCES (SOURCE)'!D7</f>
        <v>• National policy and legislation regarding biodiversity and PAs.
• Roles of other relevant sectors and related policy and legislation.
• International best practice for PA policy and legislation.</v>
      </c>
      <c r="E5" s="6">
        <f>'3. ALL COMPETENCES (SOURCE)'!E7</f>
        <v>0</v>
      </c>
      <c r="F5" s="6" t="str">
        <f>'3. ALL COMPETENCES (SOURCE)'!F7</f>
        <v>• Submit evidence of extensive track record of significant contributions to establishing/improving the policy legal and regulatory framework for PAs.
• Demonstrate supporting knowledge.</v>
      </c>
      <c r="G5" s="6" t="str">
        <f>'3. ALL COMPETENCES (SOURCE)'!G7</f>
        <v>• Accreditation of prior qualifications and experience.
• Evidence portfolio assessment.</v>
      </c>
      <c r="H5" s="3">
        <f>'3. ALL COMPETENCES (SOURCE)'!H7</f>
        <v>0</v>
      </c>
    </row>
    <row r="6" spans="1:8" ht="180" x14ac:dyDescent="0.25">
      <c r="A6" s="380" t="str">
        <f>'3. ALL COMPETENCES (SOURCE)'!A8</f>
        <v>PPP 4.2</v>
      </c>
      <c r="B6" s="381" t="str">
        <f>'3. ALL COMPETENCES (SOURCE)'!B8</f>
        <v>Coordinate reviews of protected area policies, strategies and plans.</v>
      </c>
      <c r="C6" s="382" t="str">
        <f>'3. ALL COMPETENCES (SOURCE)'!C8</f>
        <v>• Taking a leading role in reviews of progress in implementing policies, strategies and action plans. 
• Assessing progress towards achieving targets for individual PAs and the system as a whole.
• Leading preparation of reports on implementation of actions under conventions and other agreements (e.g. Ramsar Reports, CBD reports etc.).</v>
      </c>
      <c r="D6" s="6" t="str">
        <f>'3. ALL COMPETENCES (SOURCE)'!D8</f>
        <v xml:space="preserve">• National policy and legislation regarding biodiversity and PAs.
• National plans affecting protected areas (e.g. Biodiversity Strategy and Action Plan).
• Relevant international conventions and agreements and their reporting requirements.
</v>
      </c>
      <c r="E6" s="6">
        <f>'3. ALL COMPETENCES (SOURCE)'!E8</f>
        <v>0</v>
      </c>
      <c r="F6" s="6" t="str">
        <f>'3. ALL COMPETENCES (SOURCE)'!F8</f>
        <v>• Submit evidence of collation of reports on progress towards implementation of relevant policies and agreements. 
• Demonstrate supporting knowledge.</v>
      </c>
      <c r="G6" s="6" t="str">
        <f>'3. ALL COMPETENCES (SOURCE)'!G8</f>
        <v>• Accreditation of prior qualifications and experience.
• Evidence portfolio assessment.</v>
      </c>
      <c r="H6" s="3">
        <f>'3. ALL COMPETENCES (SOURCE)'!H8</f>
        <v>0</v>
      </c>
    </row>
    <row r="7" spans="1:8" ht="300" x14ac:dyDescent="0.25">
      <c r="A7" s="380" t="str">
        <f>'3. ALL COMPETENCES (SOURCE)'!A9</f>
        <v>PPP 4.3</v>
      </c>
      <c r="B7" s="381" t="str">
        <f>'3. ALL COMPETENCES (SOURCE)'!B9</f>
        <v>Coordinate processes for designing and establishing protected area systems.</v>
      </c>
      <c r="C7" s="382" t="str">
        <f>'3. ALL COMPETENCES (SOURCE)'!C9</f>
        <v xml:space="preserve">• Developing and directing plans for rational establishment/expansion of a protected area system.
• Ensuring that PA systems meet requirement for coherence, adequacy and representativeness.
• Ensuring that individual protected areas are appropriately located and designed (in terms of size, shape, boundaries).
• Including a range of protected area categories and governance types.
• Developing national and/or regional PA System Plans/Master Plans..
</v>
      </c>
      <c r="D7" s="6" t="str">
        <f>'3. ALL COMPETENCES (SOURCE)'!D9</f>
        <v>• Relevant national legislation.
• Principles and practices of PA system planning.
• International best practice (including CBD guidance).
• IUCN protected area categories and governance types.
• Analytical processes such as gap analysis.
• Global/regional tools for identifying conservation priority areas.
• Design of ecological networks
• Commonly used prioritisation systems (e.g. Key Biodiversity Areas).</v>
      </c>
      <c r="E7" s="6">
        <f>'3. ALL COMPETENCES (SOURCE)'!E9</f>
        <v>0</v>
      </c>
      <c r="F7" s="6" t="str">
        <f>'3. ALL COMPETENCES (SOURCE)'!F9</f>
        <v>• Submit evidence of direction of development of a PA system plan.
• Demonstrate supporting knowledge.</v>
      </c>
      <c r="G7" s="6" t="str">
        <f>'3. ALL COMPETENCES (SOURCE)'!G9</f>
        <v>• Accreditation of prior qualifications and experience.
• Evidence portfolio assessment.</v>
      </c>
      <c r="H7" s="3">
        <f>'3. ALL COMPETENCES (SOURCE)'!H9</f>
        <v>0</v>
      </c>
    </row>
    <row r="8" spans="1:8" ht="210" x14ac:dyDescent="0.25">
      <c r="A8" s="380" t="str">
        <f>'3. ALL COMPETENCES (SOURCE)'!A10</f>
        <v>PPP 4.4</v>
      </c>
      <c r="B8" s="381" t="str">
        <f>'3. ALL COMPETENCES (SOURCE)'!B10</f>
        <v>Coordinate processes for gazetting, categorising, establishing and modifying protected areas.</v>
      </c>
      <c r="C8" s="382" t="str">
        <f>'3. ALL COMPETENCES (SOURCE)'!C10</f>
        <v>• Leading the legal gazettement and establishment of protected areas according to national laws and regulations.
• Applying management categories according to national legislation and IUCN guidance.
• Leading the process for modifying protected areas according to national laws and regulations.</v>
      </c>
      <c r="D8" s="6" t="str">
        <f>'3. ALL COMPETENCES (SOURCE)'!D10</f>
        <v>• National legislation and regulations for PA proposal and legal designation.
• International best practice for PA proposal and legal designation.
• Special requirements for particular types of protected area (e.g. Marine Protected Areas, including those beyond the limits of national jurisdiction).</v>
      </c>
      <c r="E8" s="6">
        <f>'3. ALL COMPETENCES (SOURCE)'!E10</f>
        <v>0</v>
      </c>
      <c r="F8" s="6" t="str">
        <f>'3. ALL COMPETENCES (SOURCE)'!F10</f>
        <v>• Submit evidence of direction of processes for PA establishment/gazettement/modification.
• Demonstrate supporting knowledge.</v>
      </c>
      <c r="G8" s="6" t="str">
        <f>'3. ALL COMPETENCES (SOURCE)'!G10</f>
        <v>• Accreditation of prior qualifications and experience.
• Evidence portfolio assessment.</v>
      </c>
      <c r="H8" s="3">
        <f>'3. ALL COMPETENCES (SOURCE)'!H10</f>
        <v>0</v>
      </c>
    </row>
    <row r="9" spans="1:8" ht="267.75" x14ac:dyDescent="0.25">
      <c r="A9" s="380" t="str">
        <f>'3. ALL COMPETENCES (SOURCE)'!A11</f>
        <v>PPP 4.5</v>
      </c>
      <c r="B9" s="381" t="str">
        <f>'3. ALL COMPETENCES (SOURCE)'!B11</f>
        <v>Coordinate processes for establishing and maintaining the status of internationally designated protected areas.</v>
      </c>
      <c r="C9" s="382" t="str">
        <f>'3. ALL COMPETENCES (SOURCE)'!C11</f>
        <v xml:space="preserve">• Leading the legal establishment of internationally designated areas (e.g. UNESCO World Heritage Sites, Biosphere Reserves, Ramsar Sites).
• Leading the process for identifying and designating internationally acknowledged conservation areas (e.g. Important Bird Areas).
• Preparing full proposals using required processes, leading to successful designation.
• Conducting activities to monitor and maintain the status of internationally designated and acknowledged areas.
</v>
      </c>
      <c r="D9" s="6" t="str">
        <f>'3. ALL COMPETENCES (SOURCE)'!D11</f>
        <v>• National legislation and regulations for PA proposal and legal designation.
• Requirements and proposal processes for internationally designated sites.
• Requirements for internationally acknowledged areas.
• Reporting and monitoring requirements.</v>
      </c>
      <c r="E9" s="6">
        <f>'3. ALL COMPETENCES (SOURCE)'!E11</f>
        <v>0</v>
      </c>
      <c r="F9" s="6" t="str">
        <f>'3. ALL COMPETENCES (SOURCE)'!F11</f>
        <v>• Submit evidence of direction of processes for securing international recognition of PAs.
• Demonstrate supporting knowledge.</v>
      </c>
      <c r="G9" s="6" t="str">
        <f>'3. ALL COMPETENCES (SOURCE)'!G11</f>
        <v>• Accreditation of prior qualifications and experience.
• Evidence portfolio assessment.</v>
      </c>
      <c r="H9" s="3">
        <f>'3. ALL COMPETENCES (SOURCE)'!H11</f>
        <v>0</v>
      </c>
    </row>
    <row r="10" spans="1:8" ht="280.5" x14ac:dyDescent="0.25">
      <c r="A10" s="380" t="str">
        <f>'3. ALL COMPETENCES (SOURCE)'!A12</f>
        <v>PPP 4.6</v>
      </c>
      <c r="B10" s="381" t="str">
        <f>'3. ALL COMPETENCES (SOURCE)'!B12</f>
        <v>Coordinate processes for establishing ecological networks and connectivity between protected areas.</v>
      </c>
      <c r="C10" s="382" t="str">
        <f>'3. ALL COMPETENCES (SOURCE)'!C12</f>
        <v xml:space="preserve">• Developing and directing plans for the establishment of ecological networks, corridors, buffer zones, landscape linkages and other areas that complement protected area systems and improve connectivity.
• Developing plans for multifunctional landscape/ecosystem scale conservation (e.g. watershed management plans, eco regional plans, ecological networks etc.).
• Working with other sectors to establish required connectivity between PAs.
• Developing national and regional ecological network plans.
</v>
      </c>
      <c r="D10" s="6" t="str">
        <f>'3. ALL COMPETENCES (SOURCE)'!D12</f>
        <v>• Relevant national legislation and international best practice.
• Principles and practices of ecological network design and functions.
• Principles and practices for watershed management.
• International best practice regarding connectivity and ecological networks.</v>
      </c>
      <c r="E10" s="6">
        <f>'3. ALL COMPETENCES (SOURCE)'!E12</f>
        <v>0</v>
      </c>
      <c r="F10" s="6" t="str">
        <f>'3. ALL COMPETENCES (SOURCE)'!F12</f>
        <v>• Submit evidence of direction of development of an ecological network or plan for connectivity.
• Demonstrate supporting knowledge.</v>
      </c>
      <c r="G10" s="6" t="str">
        <f>'3. ALL COMPETENCES (SOURCE)'!G12</f>
        <v>• Accreditation of prior qualifications and experience.
• Evidence portfolio assessment.</v>
      </c>
      <c r="H10" s="3">
        <f>'3. ALL COMPETENCES (SOURCE)'!H12</f>
        <v>0</v>
      </c>
    </row>
    <row r="11" spans="1:8" ht="210" x14ac:dyDescent="0.25">
      <c r="A11" s="380" t="str">
        <f>'3. ALL COMPETENCES (SOURCE)'!A13</f>
        <v>PPP 4.7</v>
      </c>
      <c r="B11" s="381" t="str">
        <f>'3. ALL COMPETENCES (SOURCE)'!B13</f>
        <v>Coordinate processes for recognising and establishing indigenous peoples' and community conserved areas.</v>
      </c>
      <c r="C11" s="382" t="str">
        <f>'3. ALL COMPETENCES (SOURCE)'!C13</f>
        <v>• Seeking formal recognition of the principles of indigenous peoples' and community conserved areas (ICCAs).
• Working with local and indigenous peoples to identify and secure recognition of (ICCAs).</v>
      </c>
      <c r="D11" s="6" t="str">
        <f>'3. ALL COMPETENCES (SOURCE)'!D13</f>
        <v xml:space="preserve">• Relevant national legislation.
• Principles of ICCA definition.
• Community based governance and traditional management in the context of the region, sites and specific communities and indigenous peoples. 
• Threats, issues and opportunities associated with ICCAs.
</v>
      </c>
      <c r="E11" s="6">
        <f>'3. ALL COMPETENCES (SOURCE)'!E13</f>
        <v>0</v>
      </c>
      <c r="F11" s="6" t="str">
        <f>'3. ALL COMPETENCES (SOURCE)'!F13</f>
        <v>• Submit evidence of activities to identify and secure recognition of ICCAs and the rights of their custodians.
• Demonstrate supporting knowledge.</v>
      </c>
      <c r="G11" s="6" t="str">
        <f>'3. ALL COMPETENCES (SOURCE)'!G13</f>
        <v>• Accreditation of prior qualifications and experience.
• Evidence portfolio assessment.</v>
      </c>
      <c r="H11" s="3">
        <f>'3. ALL COMPETENCES (SOURCE)'!H13</f>
        <v>0</v>
      </c>
    </row>
    <row r="12" spans="1:8" ht="153" x14ac:dyDescent="0.25">
      <c r="A12" s="380" t="str">
        <f>'3. ALL COMPETENCES (SOURCE)'!A14</f>
        <v>PPP 4.8</v>
      </c>
      <c r="B12" s="381" t="str">
        <f>'3. ALL COMPETENCES (SOURCE)'!B14</f>
        <v>Coordinate trans-boundary protected area and conservation initiatives.</v>
      </c>
      <c r="C12" s="382" t="str">
        <f>'3. ALL COMPETENCES (SOURCE)'!C14</f>
        <v xml:space="preserve">• Working with equivalent authorities in neighbouring countries/ territories:
    - to harmonise laws, regulations, boundaries and zones of neighbouring protected areas. 
    - to develop coordinated PA planning and management, sharing of information, collaborative activities.
</v>
      </c>
      <c r="D12" s="6" t="str">
        <f>'3. ALL COMPETENCES (SOURCE)'!D14</f>
        <v xml:space="preserve">• Protected area systems and authorities in adjacent countries/territories.
• International best practice for transboundary protected area establishment and management. </v>
      </c>
      <c r="E12" s="6">
        <f>'3. ALL COMPETENCES (SOURCE)'!E14</f>
        <v>0</v>
      </c>
      <c r="F12" s="6" t="str">
        <f>'3. ALL COMPETENCES (SOURCE)'!F14</f>
        <v>• Submit evidence of extensive track record of contributions to Transboundary PA establishment and/or management.
• Demonstrate supporting knowledge.</v>
      </c>
      <c r="G12" s="6" t="str">
        <f>'3. ALL COMPETENCES (SOURCE)'!G14</f>
        <v>• Accreditation of prior qualifications and experience.
• Evidence portfolio assessment.</v>
      </c>
      <c r="H12" s="3">
        <f>'3. ALL COMPETENCES (SOURCE)'!H14</f>
        <v>0</v>
      </c>
    </row>
    <row r="13" spans="1:8" ht="242.25" x14ac:dyDescent="0.25">
      <c r="A13" s="380" t="str">
        <f>'3. ALL COMPETENCES (SOURCE)'!A15</f>
        <v>PPP 4.9</v>
      </c>
      <c r="B13" s="381" t="str">
        <f>'3. ALL COMPETENCES (SOURCE)'!B15</f>
        <v>Coordinate protected area system wide responses to climate change and associated impacts.</v>
      </c>
      <c r="C13" s="382" t="str">
        <f>'3. ALL COMPETENCES (SOURCE)'!C15</f>
        <v>• Developing and directing plans for responses at the site and system level to impacts of climate change.
• Developing and directing plans for addressing specific impacts on vulnerable species and ecosystems.
• Developing and directing plans for addressing specific impacts on PA communities and economies.
• Proposing amendments to the national system of protected areas in response to climate change.
• Mobilising international support to support climate change response (e.g. REDD +).</v>
      </c>
      <c r="D13" s="6" t="str">
        <f>'3. ALL COMPETENCES (SOURCE)'!D15</f>
        <v xml:space="preserve">• International and national climate change policies, agreements and response schemes.
• Climate change forecasts and predicted impacts.
• Climate change concepts, response options and approaches (vulnerability, resilience, mitigation, adaptation etc.).
</v>
      </c>
      <c r="E13" s="6">
        <f>'3. ALL COMPETENCES (SOURCE)'!E15</f>
        <v>0</v>
      </c>
      <c r="F13" s="6" t="str">
        <f>'3. ALL COMPETENCES (SOURCE)'!F15</f>
        <v>• Submit evidence of direction, identification, assessment and response planning to climate change impacts at the national/regional/site level.
• Demonstrate supporting knowledge.</v>
      </c>
      <c r="G13" s="6" t="str">
        <f>'3. ALL COMPETENCES (SOURCE)'!G15</f>
        <v>• Accreditation of prior qualifications and experience.
• Evidence portfolio assessment.</v>
      </c>
      <c r="H13" s="3">
        <f>'3. ALL COMPETENCES (SOURCE)'!H15</f>
        <v>0</v>
      </c>
    </row>
    <row r="14" spans="1:8" ht="153" x14ac:dyDescent="0.25">
      <c r="A14" s="380" t="str">
        <f>'3. ALL COMPETENCES (SOURCE)'!A16</f>
        <v>PPP 4.10</v>
      </c>
      <c r="B14" s="381" t="str">
        <f>'3. ALL COMPETENCES (SOURCE)'!B16</f>
        <v>Contribute significantly landscape/ecosystem scale conservation initiatives.</v>
      </c>
      <c r="C14" s="382" t="str">
        <f>'3. ALL COMPETENCES (SOURCE)'!C16</f>
        <v xml:space="preserve">• Developing cross sectoral agreements and projects that support the objectives of the protected area system.
• Developing plans for multifunctional landscape/ecosystem scale conservation (e.g. watershed management plan, eco regional plans, ecological networks etc.).
</v>
      </c>
      <c r="D14" s="6" t="str">
        <f>'3. ALL COMPETENCES (SOURCE)'!D16</f>
        <v>• Policies and legislation affecting PAs and other sectors responsible for planning and for land and resource management. 
• Integrated landscape/ecosystem/watershed scale planning approaches.</v>
      </c>
      <c r="E14" s="6">
        <f>'3. ALL COMPETENCES (SOURCE)'!E16</f>
        <v>0</v>
      </c>
      <c r="F14" s="6" t="str">
        <f>'3. ALL COMPETENCES (SOURCE)'!F16</f>
        <v>• Submit evidence of establishment of a multisectoral, landscape scale conservation initiative.
• Demonstrate supporting knowledge.</v>
      </c>
      <c r="G14" s="6" t="str">
        <f>'3. ALL COMPETENCES (SOURCE)'!G16</f>
        <v>• Accreditation of prior qualifications and experience.
• Evidence portfolio assessment.</v>
      </c>
      <c r="H14" s="3">
        <f>'3. ALL COMPETENCES (SOURCE)'!H16</f>
        <v>0</v>
      </c>
    </row>
    <row r="15" spans="1:8" ht="89.25" x14ac:dyDescent="0.25">
      <c r="A15" s="380" t="str">
        <f>'3. ALL COMPETENCES (SOURCE)'!A17</f>
        <v>PPP 4.11</v>
      </c>
      <c r="B15" s="381" t="str">
        <f>'3. ALL COMPETENCES (SOURCE)'!B17</f>
        <v>Coordinate Strategic Environmental Assessments (SEAs) affecting protected areas.</v>
      </c>
      <c r="C15" s="382" t="str">
        <f>'3. ALL COMPETENCES (SOURCE)'!C17</f>
        <v xml:space="preserve">• Taking a leading role in SEA processes relevant to PAs and biodiversity conservation.
• Representing the interests of the protected area system in SEAs. 
</v>
      </c>
      <c r="D15" s="6" t="str">
        <f>'3. ALL COMPETENCES (SOURCE)'!D17</f>
        <v>• Legislation and processes related to SEAs.</v>
      </c>
      <c r="E15" s="6">
        <f>'3. ALL COMPETENCES (SOURCE)'!E17</f>
        <v>0</v>
      </c>
      <c r="F15" s="6" t="str">
        <f>'3. ALL COMPETENCES (SOURCE)'!F17</f>
        <v>• Submit evidence of significant contribution to a SEA process.
• Demonstrate supporting knowledge.</v>
      </c>
      <c r="G15" s="6" t="str">
        <f>'3. ALL COMPETENCES (SOURCE)'!G17</f>
        <v>• Accreditation of prior qualifications and experience.
• Evidence portfolio assessment.</v>
      </c>
      <c r="H15" s="3">
        <f>'3. ALL COMPETENCES (SOURCE)'!H17</f>
        <v>0</v>
      </c>
    </row>
    <row r="16" spans="1:8" ht="114.75" x14ac:dyDescent="0.25">
      <c r="A16" s="380" t="str">
        <f>'3. ALL COMPETENCES (SOURCE)'!A18</f>
        <v>PPP 4.12</v>
      </c>
      <c r="B16" s="381" t="str">
        <f>'3. ALL COMPETENCES (SOURCE)'!B18</f>
        <v>Coordinate measures for offsetting or securing compensation for damage to protected areas.</v>
      </c>
      <c r="C16" s="382" t="str">
        <f>'3. ALL COMPETENCES (SOURCE)'!C18</f>
        <v>• Establishing and implementing appropriate legal measures for compensation/redress. These may include:
  - Polluter pays principle.
  - Financial compensation for damage
  - Biodiversity offsets.</v>
      </c>
      <c r="D16" s="6" t="str">
        <f>'3. ALL COMPETENCES (SOURCE)'!D18</f>
        <v>• Operation, advantages and disadvantages of various compensation and redress schemes.</v>
      </c>
      <c r="E16" s="6">
        <f>'3. ALL COMPETENCES (SOURCE)'!E18</f>
        <v>0</v>
      </c>
      <c r="F16" s="6" t="str">
        <f>'3. ALL COMPETENCES (SOURCE)'!F18</f>
        <v>• Submit evidence of successful implementation of compensation and redress schemes.
• Demonstrate supporting knowledge.</v>
      </c>
      <c r="G16" s="6" t="str">
        <f>'3. ALL COMPETENCES (SOURCE)'!G18</f>
        <v>• Accreditation of prior qualifications and experience.
• Evidence portfolio assessment.</v>
      </c>
      <c r="H16" s="3">
        <f>'3. ALL COMPETENCES (SOURCE)'!H18</f>
        <v>0</v>
      </c>
    </row>
    <row r="17" spans="1:8" ht="140.25" x14ac:dyDescent="0.25">
      <c r="A17" s="380" t="str">
        <f>'3. ALL COMPETENCES (SOURCE)'!A19</f>
        <v>PPP 4.13</v>
      </c>
      <c r="B17" s="381" t="str">
        <f>'3. ALL COMPETENCES (SOURCE)'!B19</f>
        <v>Coordinate initiatives to determine the value of the services provided by the ecosystems of protected areas.</v>
      </c>
      <c r="C17" s="382" t="str">
        <f>'3. ALL COMPETENCES (SOURCE)'!C19</f>
        <v>• Organising economic valuations of the social, cultural and ecological services provided by a PA, ecosystem or landscape using standard techniques.
• Explaining and promoting the concept and uses of the ecosystem services approach to national and regional authorities.</v>
      </c>
      <c r="D17" s="6" t="str">
        <f>'3. ALL COMPETENCES (SOURCE)'!D19</f>
        <v>• Theory, principles and practices of ecosystem valuation.</v>
      </c>
      <c r="E17" s="6">
        <f>'3. ALL COMPETENCES (SOURCE)'!E19</f>
        <v>0</v>
      </c>
      <c r="F17" s="6" t="str">
        <f>'3. ALL COMPETENCES (SOURCE)'!F19</f>
        <v>• Present a thorough economic valuation report (conducted by specialists using recognised techniques).
• Demonstrate supporting knowledge.</v>
      </c>
      <c r="G17" s="6" t="str">
        <f>'3. ALL COMPETENCES (SOURCE)'!G19</f>
        <v>• Accreditation of prior qualifications and experience.
• Evidence portfolio assessment.</v>
      </c>
      <c r="H17" s="3">
        <f>'3. ALL COMPETENCES (SOURCE)'!H19</f>
        <v>0</v>
      </c>
    </row>
    <row r="18" spans="1:8" ht="191.25" x14ac:dyDescent="0.25">
      <c r="A18" s="380" t="str">
        <f>'3. ALL COMPETENCES (SOURCE)'!A20</f>
        <v>PPP 4.14</v>
      </c>
      <c r="B18" s="381" t="str">
        <f>'3. ALL COMPETENCES (SOURCE)'!B20</f>
        <v>Coordinate integration of protected area policy and management with other sectors.</v>
      </c>
      <c r="C18" s="382" t="str">
        <f>'3. ALL COMPETENCES (SOURCE)'!C20</f>
        <v>• Engaging with other sectors whose activities affect or are affected by protected areas.
• Seeking solutions to conflicting interests and activities.
• Identifying opportunities for cooperation in pursuit of shared interests and synergies.
• Encouraging other sectors to modify their plans and activities to improve biodiversity conservation and protected area connectivity.</v>
      </c>
      <c r="D18" s="6" t="str">
        <f>'3. ALL COMPETENCES (SOURCE)'!D20</f>
        <v>•  Details of major relevant sectors (e.g. forestry, water resources, agriculture, rural development, land use planning).
• Relevant laws and regulations.</v>
      </c>
      <c r="E18" s="6">
        <f>'3. ALL COMPETENCES (SOURCE)'!E20</f>
        <v>0</v>
      </c>
      <c r="F18" s="6" t="str">
        <f>'3. ALL COMPETENCES (SOURCE)'!F20</f>
        <v>• Submit evidence of active engagement of other relevant sectors in protected area planning and management.
• Demonstrate supporting knowledge.</v>
      </c>
      <c r="G18" s="6" t="str">
        <f>'3. ALL COMPETENCES (SOURCE)'!G20</f>
        <v>• Accreditation of prior qualifications and experience.
• Evidence portfolio assessment.</v>
      </c>
      <c r="H18" s="3">
        <f>'3. ALL COMPETENCES (SOURCE)'!H20</f>
        <v>0</v>
      </c>
    </row>
    <row r="19" spans="1:8" ht="153" x14ac:dyDescent="0.25">
      <c r="A19" s="380" t="str">
        <f>'3. ALL COMPETENCES (SOURCE)'!A21</f>
        <v>PPP 4.15</v>
      </c>
      <c r="B19" s="381" t="str">
        <f>'3. ALL COMPETENCES (SOURCE)'!B21</f>
        <v xml:space="preserve">Promote and enable management oriented research to support protected area planning and management. </v>
      </c>
      <c r="C19" s="382" t="str">
        <f>'3. ALL COMPETENCES (SOURCE)'!C21</f>
        <v>• Identifying research priorities for improving protected area planning and management.
• Encouraging and enabling management oriented research to take place on a national and site basis.
• Ensuring dissemination of research results and their incorporation into planning and management processes.</v>
      </c>
      <c r="D19" s="6" t="str">
        <f>'3. ALL COMPETENCES (SOURCE)'!D21</f>
        <v>• Main research needs for protected areas in the system.
• Differences between ‘pure’ and management oriented research.
• Details of relevant research institutions (nationally and internationally).</v>
      </c>
      <c r="E19" s="6">
        <f>'3. ALL COMPETENCES (SOURCE)'!E21</f>
        <v>0</v>
      </c>
      <c r="F19" s="6" t="str">
        <f>'3. ALL COMPETENCES (SOURCE)'!F21</f>
        <v>• Submit evidence of establishment of active programmes of management oriented research across the PA system.
• Demonstrate supporting knowledge.</v>
      </c>
      <c r="G19" s="6" t="str">
        <f>'3. ALL COMPETENCES (SOURCE)'!G21</f>
        <v>• Accreditation of prior qualifications and experience.
• Evidence portfolio assessment.</v>
      </c>
      <c r="H19" s="3">
        <f>'3. ALL COMPETENCES (SOURCE)'!H21</f>
        <v>0</v>
      </c>
    </row>
    <row r="20" spans="1:8" ht="216.75" x14ac:dyDescent="0.25">
      <c r="A20" s="380" t="str">
        <f>'3. ALL COMPETENCES (SOURCE)'!A22</f>
        <v>PPP 4.16</v>
      </c>
      <c r="B20" s="381" t="str">
        <f>'3. ALL COMPETENCES (SOURCE)'!B22</f>
        <v>Coordinate major proposals for support and funding for protected areas.</v>
      </c>
      <c r="C20" s="382" t="str">
        <f>'3. ALL COMPETENCES (SOURCE)'!C22</f>
        <v xml:space="preserve">• Identifying and mobilising sources of national support for establishing and maintaining protected areas (e.g. through national policy, direct budget allocations, coordination with other sectors).
• Identifying and mobilising sources of international support for establishing and maintaining protected areas (e.g. through multilateral and bilateral donors, NGOs etc.).
• Supporting protected area administrations to identify and develop projects. </v>
      </c>
      <c r="D20" s="6" t="str">
        <f>'3. ALL COMPETENCES (SOURCE)'!D22</f>
        <v xml:space="preserve">• Major potential sources of funding and support.
• Procedures for preparing proposals.
• Procedures for developing budgets and financial plans (see also FRM 4).
</v>
      </c>
      <c r="E20" s="6">
        <f>'3. ALL COMPETENCES (SOURCE)'!E22</f>
        <v>0</v>
      </c>
      <c r="F20" s="6" t="str">
        <f>'3. ALL COMPETENCES (SOURCE)'!F22</f>
        <v>• Submit evidence of significant contributions to successful development and negotiation of a major source of funding support for protected areas. 
• Demonstrate supporting knowledge.</v>
      </c>
      <c r="G20" s="6" t="str">
        <f>'3. ALL COMPETENCES (SOURCE)'!G22</f>
        <v>• Accreditation of prior qualifications and experience.
• Evidence portfolio assessment.</v>
      </c>
      <c r="H20" s="3">
        <f>'3. ALL COMPETENCES (SOURCE)'!H22</f>
        <v>0</v>
      </c>
    </row>
    <row r="21" spans="1:8" ht="127.5" x14ac:dyDescent="0.25">
      <c r="A21" s="380" t="str">
        <f>'3. ALL COMPETENCES (SOURCE)'!A23</f>
        <v>PPP 4.17</v>
      </c>
      <c r="B21" s="381" t="str">
        <f>'3. ALL COMPETENCES (SOURCE)'!B23</f>
        <v>Coordinatete significantly to international initiatives for developing protected area policy and improving protected area planning and management.</v>
      </c>
      <c r="C21" s="382" t="str">
        <f>'3. ALL COMPETENCES (SOURCE)'!C23</f>
        <v xml:space="preserve">• Making a significant and recognised contribution internationally (e.g. through publication of specialist guidance, active membership of an IUCN specialist group, conference presentations, provision of high level training etc.).
</v>
      </c>
      <c r="D21" s="6" t="str">
        <f>'3. ALL COMPETENCES (SOURCE)'!D23</f>
        <v xml:space="preserve"> • International best practice regarding PA and biodiversity policy, legislation, planning and management.
• Main actors involved in developing international policy and best practice.</v>
      </c>
      <c r="E21" s="6">
        <f>'3. ALL COMPETENCES (SOURCE)'!E23</f>
        <v>0</v>
      </c>
      <c r="F21" s="6" t="str">
        <f>'3. ALL COMPETENCES (SOURCE)'!F23</f>
        <v>• Submit evidence of extensive track record of relevant contributions.
• Demonstrate supporting knowledge.</v>
      </c>
      <c r="G21" s="6" t="str">
        <f>'3. ALL COMPETENCES (SOURCE)'!G23</f>
        <v>• Accreditation of prior qualifications and experience.
• Evidence portfolio assessment.</v>
      </c>
      <c r="H21" s="3">
        <f>'3. ALL COMPETENCES (SOURCE)'!H23</f>
        <v>0</v>
      </c>
    </row>
    <row r="22" spans="1:8" ht="94.5" x14ac:dyDescent="0.25">
      <c r="A22" s="339" t="str">
        <f>'3. ALL COMPETENCES (SOURCE)'!A37</f>
        <v>CATEGORY</v>
      </c>
      <c r="B22" s="355" t="str">
        <f>'3. ALL COMPETENCES (SOURCE)'!B37</f>
        <v>ORG. ORGANISATIONAL LEADERSHIP AND DEVELOPMENT</v>
      </c>
      <c r="C22" s="342" t="str">
        <f>'3. ALL COMPETENCES (SOURCE)'!C37</f>
        <v>Establishing and sustaining well governed, managed and led organisations for protected area management.</v>
      </c>
      <c r="D22" s="112" t="str">
        <f>'3. ALL COMPETENCES (SOURCE)'!D37</f>
        <v xml:space="preserve"> </v>
      </c>
      <c r="E22" s="112">
        <f>'3. ALL COMPETENCES (SOURCE)'!E37</f>
        <v>0</v>
      </c>
      <c r="F22" s="167">
        <f>'3. ALL COMPETENCES (SOURCE)'!F37</f>
        <v>0</v>
      </c>
      <c r="G22" s="167">
        <f>'3. ALL COMPETENCES (SOURCE)'!G37</f>
        <v>0</v>
      </c>
      <c r="H22" s="73">
        <f>'3. ALL COMPETENCES (SOURCE)'!H37</f>
        <v>0</v>
      </c>
    </row>
    <row r="23" spans="1:8" ht="252" x14ac:dyDescent="0.25">
      <c r="A23" s="330" t="str">
        <f>'3. ALL COMPETENCES (SOURCE)'!A39</f>
        <v>ORG 4</v>
      </c>
      <c r="B23" s="356" t="str">
        <f>'3. ALL COMPETENCES (SOURCE)'!B39</f>
        <v>ORGANISATIONAL LEADERSHIP AND DEVELOPMENT.
LEVEL 4</v>
      </c>
      <c r="C23" s="343" t="str">
        <f>'3. ALL COMPETENCES (SOURCE)'!C39</f>
        <v>Enable establishment of structures and systems for effective and appropriate protected area system governance and management.</v>
      </c>
      <c r="D23" s="290" t="str">
        <f>'3. ALL COMPETENCES (SOURCE)'!D39</f>
        <v xml:space="preserve">• National legislation and regulations and organisational policies regarding management and administration.
• Principles and practices of good governance and management.
• Relevant global best practice and examples (e.g. through IUCN, Conventions, CBD Programme of Work on Protected Areas).
</v>
      </c>
      <c r="E23" s="294" t="str">
        <f>'3. ALL COMPETENCES (SOURCE)'!E39</f>
        <v>HRM 4; FRM 4; PPP 4; ADR 4; CAC 4; TEC 2</v>
      </c>
      <c r="F23" s="206" t="str">
        <f>'3. ALL COMPETENCES (SOURCE)'!F39</f>
        <v>EXAMPLE PERFORMANCE CRITERIA</v>
      </c>
      <c r="G23" s="206" t="str">
        <f>'3. ALL COMPETENCES (SOURCE)'!G39</f>
        <v>EXAMPLE MEANS OF ASSESSMENT</v>
      </c>
      <c r="H23" s="207" t="str">
        <f>'3. ALL COMPETENCES (SOURCE)'!H39</f>
        <v>RECOMMENDED PRIOR COMPETENCE REQUIREMENTS FOR THE LEVEL</v>
      </c>
    </row>
    <row r="24" spans="1:8" ht="75" x14ac:dyDescent="0.3">
      <c r="A24" s="331" t="str">
        <f>'3. ALL COMPETENCES (SOURCE)'!A40</f>
        <v>Code</v>
      </c>
      <c r="B24" s="357" t="str">
        <f>'3. ALL COMPETENCES (SOURCE)'!B40</f>
        <v>Competence Statement.
The individual should be able to:</v>
      </c>
      <c r="C24" s="344" t="str">
        <f>'3. ALL COMPETENCES (SOURCE)'!C40</f>
        <v>Details, scope and variations.
A brief explanation of the competence.</v>
      </c>
      <c r="D24" s="121" t="str">
        <f>'3. ALL COMPETENCES (SOURCE)'!D40</f>
        <v>Main specific knowledge requirements for the competence.</v>
      </c>
      <c r="E24" s="121" t="str">
        <f>'3. ALL COMPETENCES (SOURCE)'!E40</f>
        <v xml:space="preserve"> </v>
      </c>
      <c r="F24" s="170" t="str">
        <f>'3. ALL COMPETENCES (SOURCE)'!F40</f>
        <v>Example performance criteria for certification</v>
      </c>
      <c r="G24" s="170" t="str">
        <f>'3. ALL COMPETENCES (SOURCE)'!G40</f>
        <v>Example means of assessment</v>
      </c>
      <c r="H24" s="101" t="str">
        <f>'3. ALL COMPETENCES (SOURCE)'!H40</f>
        <v>UNI; ORG 3; ADR 3; CAC 3</v>
      </c>
    </row>
    <row r="25" spans="1:8" ht="357" x14ac:dyDescent="0.25">
      <c r="A25" s="380" t="str">
        <f>'3. ALL COMPETENCES (SOURCE)'!A41</f>
        <v>ORG 4.1</v>
      </c>
      <c r="B25" s="381" t="str">
        <f>'3. ALL COMPETENCES (SOURCE)'!B41</f>
        <v>Establish system wide standards and practices for effective and efficient management and administration of protected areas.</v>
      </c>
      <c r="C25" s="382" t="str">
        <f>'3. ALL COMPETENCES (SOURCE)'!C41</f>
        <v xml:space="preserve">• Defining targets and objectives for strengthening the overall system of management and administration for a system of PAs in line with national legislation and international good practice. 
• Developing and introducing norms and standards, standard operating procedures, technical guidance to ensure effective PA management (for example: administration, human resource management, health, safety and security, management planning etc.).
• Assessing the performance and effectiveness of PA administrations and supporting PA Directors to implement required measures for improvement.
 • Supporting PA Directors in implementing required measures.
</v>
      </c>
      <c r="D25" s="6" t="str">
        <f>'3. ALL COMPETENCES (SOURCE)'!D41</f>
        <v xml:space="preserve">• Institutional analysis techniques (e.g. vision and mission, situation analysis, stakeholder analysis, SWOT analysis, identification of institutional objectives and priorities).
• National legislation and institutional norms and standards for management and administration.
• Best practice for management and administration of organisations.
</v>
      </c>
      <c r="E25" s="6">
        <f>'3. ALL COMPETENCES (SOURCE)'!E41</f>
        <v>0</v>
      </c>
      <c r="F25" s="6" t="str">
        <f>'3. ALL COMPETENCES (SOURCE)'!F41</f>
        <v>• Submit evidence of development and institutionalization of a range of effective policies, norms, standards and practices aimed at improving PA governance and management.
• Demonstrate supporting knowledge.</v>
      </c>
      <c r="G25" s="6" t="str">
        <f>'3. ALL COMPETENCES (SOURCE)'!G41</f>
        <v>• Accreditation of prior qualifications and experience.
• Evidence portfolio assessment.</v>
      </c>
      <c r="H25" s="3">
        <f>'3. ALL COMPETENCES (SOURCE)'!H41</f>
        <v>0</v>
      </c>
    </row>
    <row r="26" spans="1:8" ht="204" x14ac:dyDescent="0.25">
      <c r="A26" s="380" t="str">
        <f>'3. ALL COMPETENCES (SOURCE)'!A42</f>
        <v>ORG 4.2</v>
      </c>
      <c r="B26" s="381" t="str">
        <f>'3. ALL COMPETENCES (SOURCE)'!B42</f>
        <v>Establish system wide mechanisms for participation and good governance.</v>
      </c>
      <c r="C26" s="382" t="str">
        <f>'3. ALL COMPETENCES (SOURCE)'!C42</f>
        <v>• Ensuring that appropriate systems and processes for good governance are instituted across the PA system.                                                                                                                                                                                                                                                           • Ensuring that stakeholders are officially enabled to participate in planning and decision making, using a range of appropriate techniques for consultation and collaborative management.
  -in individual protected areas in the system.
  -at the national level.</v>
      </c>
      <c r="D26" s="6" t="str">
        <f>'3. ALL COMPETENCES (SOURCE)'!D42</f>
        <v xml:space="preserve">• National and international legislation, agreements and regulations regarding public participation and transparency.
•  Principles and practices of participation.
•  Principles and practices of good governance.
•  IUCN governance categories.
</v>
      </c>
      <c r="E26" s="6">
        <f>'3. ALL COMPETENCES (SOURCE)'!E42</f>
        <v>0</v>
      </c>
      <c r="F26" s="6" t="str">
        <f>'3. ALL COMPETENCES (SOURCE)'!F42</f>
        <v>• Submit evidence of etablishment and institutionalization of effective mechanims for participation and good governance.
• Demonstrate supporting knowledge.</v>
      </c>
      <c r="G26" s="6" t="str">
        <f>'3. ALL COMPETENCES (SOURCE)'!G42</f>
        <v>• Accreditation of prior qualifications and experience.
• Evidence portfolio assessment.</v>
      </c>
      <c r="H26" s="3">
        <f>'3. ALL COMPETENCES (SOURCE)'!H42</f>
        <v>0</v>
      </c>
    </row>
    <row r="27" spans="1:8" ht="318.75" x14ac:dyDescent="0.25">
      <c r="A27" s="380" t="str">
        <f>'3. ALL COMPETENCES (SOURCE)'!A43</f>
        <v>ORG 4.3</v>
      </c>
      <c r="B27" s="381" t="str">
        <f>'3. ALL COMPETENCES (SOURCE)'!B43</f>
        <v>Build organisational capacity of protected area authorities for management and governance of the protected area system.</v>
      </c>
      <c r="C27" s="382" t="str">
        <f>'3. ALL COMPETENCES (SOURCE)'!C43</f>
        <v xml:space="preserve">• Ensuring that the central authority has the personnel, resources and technical capacity to fulfil its functions. (e.g. providing oversight and monitoring of the PA system, providing up to date guidance and support for directors and personnel, managing information related to the planning and management of the system, developing policies and legislation).
• Identifying organisational capacity needs of protected areas within the system. 
• Developing norms and standards for adequate organisational capacity of protected areas.
• Identifying sources of support and lobbying for improvements. 
See also HRM 4 and FRM 4.
</v>
      </c>
      <c r="D27" s="6" t="str">
        <f>'3. ALL COMPETENCES (SOURCE)'!D43</f>
        <v xml:space="preserve">• Principles and practices of organisational capacity development.
• National policies and practices for administering and resourcing PAs.
• Options for securing resources and improving capacity.
</v>
      </c>
      <c r="E27" s="6">
        <f>'3. ALL COMPETENCES (SOURCE)'!E43</f>
        <v>0</v>
      </c>
      <c r="F27" s="6" t="str">
        <f>'3. ALL COMPETENCES (SOURCE)'!F43</f>
        <v>• Submit evidence of progress from an established baseline towards identified targets and overall improved resourcing of the PA system.</v>
      </c>
      <c r="G27" s="6" t="str">
        <f>'3. ALL COMPETENCES (SOURCE)'!G43</f>
        <v>• Accreditation of prior qualifications and experience.
• Evidence portfolio assessment.</v>
      </c>
      <c r="H27" s="3">
        <f>'3. ALL COMPETENCES (SOURCE)'!H43</f>
        <v>0</v>
      </c>
    </row>
    <row r="28" spans="1:8" ht="153" x14ac:dyDescent="0.25">
      <c r="A28" s="380" t="str">
        <f>'3. ALL COMPETENCES (SOURCE)'!A44</f>
        <v>ORG 4.4</v>
      </c>
      <c r="B28" s="381" t="str">
        <f>'3. ALL COMPETENCES (SOURCE)'!B44</f>
        <v>Identify and evaluate risks to protected area institutions and introduce risk management and contingency planning measures.</v>
      </c>
      <c r="C28" s="382" t="str">
        <f>'3. ALL COMPETENCES (SOURCE)'!C44</f>
        <v>• Ensuring that the main risks to the effective management of the PA system and individual PAs have been identified, and that strategies and plans are in place to address these. 
• Risks may include financial uncertainties, administrative failures, project failures, legal liabilities, accidents etc.
• Ensuring rapid response to major administrative failures.</v>
      </c>
      <c r="D28" s="6" t="str">
        <f>'3. ALL COMPETENCES (SOURCE)'!D44</f>
        <v>• Potential risks and impacts to effective management and administration
• Contingency planning procedures.</v>
      </c>
      <c r="E28" s="6">
        <f>'3. ALL COMPETENCES (SOURCE)'!E44</f>
        <v>0</v>
      </c>
      <c r="F28" s="6" t="str">
        <f>'3. ALL COMPETENCES (SOURCE)'!F44</f>
        <v>• Submit a risk analysis and associated recommendations.
• Demonstrate supporting knowledge.</v>
      </c>
      <c r="G28" s="6" t="str">
        <f>'3. ALL COMPETENCES (SOURCE)'!G44</f>
        <v>• Accreditation of prior qualifications and experience.
• Evidence portfolio assessment.</v>
      </c>
      <c r="H28" s="3">
        <f>'3. ALL COMPETENCES (SOURCE)'!H44</f>
        <v>0</v>
      </c>
    </row>
    <row r="29" spans="1:8" ht="165.75" x14ac:dyDescent="0.25">
      <c r="A29" s="380" t="str">
        <f>'3. ALL COMPETENCES (SOURCE)'!A45</f>
        <v>ORG 4.5</v>
      </c>
      <c r="B29" s="381" t="str">
        <f>'3. ALL COMPETENCES (SOURCE)'!B45</f>
        <v>Promote the adoption of new approaches, tools and techniques for managing protected areas across the system.</v>
      </c>
      <c r="C29" s="382" t="str">
        <f>'3. ALL COMPETENCES (SOURCE)'!C45</f>
        <v xml:space="preserve">• Gathering and disseminating information and promoting knowledge about 'latest' and 'best practice' approaches based on national and international innovations, conventions and agreements, IUCN guidelines etc. 
• Assessing needs and opportunities for deploying new approaches that are appropriate and affordable. </v>
      </c>
      <c r="D29" s="6" t="str">
        <f>'3. ALL COMPETENCES (SOURCE)'!D45</f>
        <v>• Latest developments in national policy and legislation regarding PAs, natural resources and related sectors.
• Experiences and reports from PAs in the system.
• Latest developments in international policy and best practice for PA management.</v>
      </c>
      <c r="E29" s="6">
        <f>'3. ALL COMPETENCES (SOURCE)'!E45</f>
        <v>0</v>
      </c>
      <c r="F29" s="6" t="str">
        <f>'3. ALL COMPETENCES (SOURCE)'!F45</f>
        <v>• Submit evidence of enabling adoption of a range of new practices and approaches across the PA system.
• Demonstrate supporting knowledge.</v>
      </c>
      <c r="G29" s="6" t="str">
        <f>'3. ALL COMPETENCES (SOURCE)'!G45</f>
        <v>• Accreditation of prior qualifications and experience.
• Evidence portfolio assessment.</v>
      </c>
      <c r="H29" s="3">
        <f>'3. ALL COMPETENCES (SOURCE)'!H45</f>
        <v>0</v>
      </c>
    </row>
    <row r="30" spans="1:8" ht="180" x14ac:dyDescent="0.25">
      <c r="A30" s="380" t="str">
        <f>'3. ALL COMPETENCES (SOURCE)'!A46</f>
        <v>ORG 4.6</v>
      </c>
      <c r="B30" s="381" t="str">
        <f>'3. ALL COMPETENCES (SOURCE)'!B46</f>
        <v>Promote the adoption of new technologies for managing protected areas across the system.</v>
      </c>
      <c r="C30" s="382" t="str">
        <f>'3. ALL COMPETENCES (SOURCE)'!C46</f>
        <v>• Gathering and disseminating information and promoting new technologies that support protected area management.
• Assessing needs and opportunities for deploying new technologies that are appropriate, affordable and sustainable.
• Enabling technology transfer and cooperation.</v>
      </c>
      <c r="D30" s="6" t="str">
        <f>'3. ALL COMPETENCES (SOURCE)'!D46</f>
        <v xml:space="preserve">• Available and potential future technologies that can support protected area management. 
• Management activities that could potentially be aided by technological solutions.
• Advantages, disadvantages, risks and benefits of technological solutions. </v>
      </c>
      <c r="E30" s="6">
        <f>'3. ALL COMPETENCES (SOURCE)'!E46</f>
        <v>0</v>
      </c>
      <c r="F30" s="6" t="str">
        <f>'3. ALL COMPETENCES (SOURCE)'!F46</f>
        <v>• Submit evidence of successful deployment of a range of effective technological solutions for PA management.
• Demonstrate supporting knowledge.</v>
      </c>
      <c r="G30" s="6" t="str">
        <f>'3. ALL COMPETENCES (SOURCE)'!G46</f>
        <v>• Accreditation of prior qualifications and experience.
• Evidence portfolio assessment.</v>
      </c>
      <c r="H30" s="3">
        <f>'3. ALL COMPETENCES (SOURCE)'!H46</f>
        <v>0</v>
      </c>
    </row>
    <row r="31" spans="1:8" ht="165.75" x14ac:dyDescent="0.25">
      <c r="A31" s="380" t="str">
        <f>'3. ALL COMPETENCES (SOURCE)'!A47</f>
        <v>ORG 4.7</v>
      </c>
      <c r="B31" s="381" t="str">
        <f>'3. ALL COMPETENCES (SOURCE)'!B47</f>
        <v>Monitor and review performance and effectiveness of protected areas across the system.</v>
      </c>
      <c r="C31" s="382" t="str">
        <f>'3. ALL COMPETENCES (SOURCE)'!C47</f>
        <v>• Directing the collation and analysis of reports from PA Administrations. 
• Making use of standard monitoring and reporting systems (e.g. Management Effectiveness Tracking Tool). 
• Disseminating statistics, analyses and conclusions.
• Identifying and disseminating lessons learned and recommendations.</v>
      </c>
      <c r="D31" s="6" t="str">
        <f>'3. ALL COMPETENCES (SOURCE)'!D47</f>
        <v xml:space="preserve">• Monitoring and reporting systems used by PA authorities.
• Approaches and tools for measuring performance and management effectiveness using standard indicators.
• Methods for effective communication of results and feedback. </v>
      </c>
      <c r="E31" s="6">
        <f>'3. ALL COMPETENCES (SOURCE)'!E47</f>
        <v>0</v>
      </c>
      <c r="F31" s="6" t="str">
        <f>'3. ALL COMPETENCES (SOURCE)'!F47</f>
        <v>• Submit an analysis and evaluation of annual reports from across the PA system and providing guidance and recommendations.
• Disseminate and discuss the findings with PA directors.
• Demonstrate supporting knowledge.</v>
      </c>
      <c r="G31" s="6" t="str">
        <f>'3. ALL COMPETENCES (SOURCE)'!G47</f>
        <v>• Accreditation of prior qualifications and experience.
• Evidence portfolio assessment.</v>
      </c>
      <c r="H31" s="3">
        <f>'3. ALL COMPETENCES (SOURCE)'!H47</f>
        <v>0</v>
      </c>
    </row>
    <row r="32" spans="1:8" ht="78.75" x14ac:dyDescent="0.25">
      <c r="A32" s="339" t="str">
        <f>'3. ALL COMPETENCES (SOURCE)'!A61</f>
        <v>CATEGORY</v>
      </c>
      <c r="B32" s="355" t="str">
        <f>'3. ALL COMPETENCES (SOURCE)'!B61</f>
        <v>HRM. HUMAN RESOURCE MANAGEMENT</v>
      </c>
      <c r="C32" s="342" t="str">
        <f>'3. ALL COMPETENCES (SOURCE)'!C61</f>
        <v>Establishing an adequate, competent, well managed and supported work force for protected areas.</v>
      </c>
      <c r="D32" s="112" t="str">
        <f>'3. ALL COMPETENCES (SOURCE)'!D61</f>
        <v xml:space="preserve"> </v>
      </c>
      <c r="E32" s="112">
        <f>'3. ALL COMPETENCES (SOURCE)'!E61</f>
        <v>0</v>
      </c>
      <c r="F32" s="173">
        <f>'3. ALL COMPETENCES (SOURCE)'!F61</f>
        <v>0</v>
      </c>
      <c r="G32" s="174">
        <f>'3. ALL COMPETENCES (SOURCE)'!G61</f>
        <v>0</v>
      </c>
      <c r="H32" s="76">
        <f>'3. ALL COMPETENCES (SOURCE)'!H61</f>
        <v>0</v>
      </c>
    </row>
    <row r="33" spans="1:8" ht="236.25" x14ac:dyDescent="0.25">
      <c r="A33" s="330" t="str">
        <f>'3. ALL COMPETENCES (SOURCE)'!A63</f>
        <v>HRM 4</v>
      </c>
      <c r="B33" s="356" t="str">
        <f>'3. ALL COMPETENCES (SOURCE)'!B63</f>
        <v>HUMAN RESOURCE MANAGEMENT. 
LEVEL 4</v>
      </c>
      <c r="C33" s="343" t="str">
        <f>'3. ALL COMPETENCES (SOURCE)'!C63</f>
        <v>Enable protected area system-wide availability of a protected areas work force that is sufficient in number, competent, adequately resourced and supported.</v>
      </c>
      <c r="D33" s="290" t="str">
        <f>'3. ALL COMPETENCES (SOURCE)'!D63</f>
        <v xml:space="preserve">• Principles and practices of human resource management at the organisational level.
• Relevant legislation, norms, standards and procedures.
• Relevant global best practice and examples (e.g. through IUCN, Conventions, CBD Programme of Work on Protected Areas).
</v>
      </c>
      <c r="E33" s="295" t="str">
        <f>'3. ALL COMPETENCES (SOURCE)'!E63</f>
        <v xml:space="preserve"> FRM 4; ORG 4; PPP 4; ADR 4; CAC 4; TEC 2</v>
      </c>
      <c r="F33" s="168" t="str">
        <f>'3. ALL COMPETENCES (SOURCE)'!F63</f>
        <v>EXAMPLE PERFORMANCE CRITERIA</v>
      </c>
      <c r="G33" s="168" t="str">
        <f>'3. ALL COMPETENCES (SOURCE)'!G63</f>
        <v>EXAMPLE MEANS OF ASSESSMENT</v>
      </c>
      <c r="H33" s="61" t="str">
        <f>'3. ALL COMPETENCES (SOURCE)'!H63</f>
        <v>RECOMMENDED PRIOR COMPETENCE REQUIREMENTS FOR THE LEVEL</v>
      </c>
    </row>
    <row r="34" spans="1:8" ht="75" x14ac:dyDescent="0.25">
      <c r="A34" s="331" t="str">
        <f>'3. ALL COMPETENCES (SOURCE)'!A64</f>
        <v>Code</v>
      </c>
      <c r="B34" s="357" t="str">
        <f>'3. ALL COMPETENCES (SOURCE)'!B64</f>
        <v>Competence Statement. 
The individual should be able to:</v>
      </c>
      <c r="C34" s="344" t="str">
        <f>'3. ALL COMPETENCES (SOURCE)'!C64</f>
        <v>Details, scope and variations.
A brief explanation of the competence.</v>
      </c>
      <c r="D34" s="118" t="str">
        <f>'3. ALL COMPETENCES (SOURCE)'!D64</f>
        <v>Main specific knowledge requirements for the competence.</v>
      </c>
      <c r="E34" s="118" t="str">
        <f>'3. ALL COMPETENCES (SOURCE)'!E64</f>
        <v xml:space="preserve"> </v>
      </c>
      <c r="F34" s="170" t="str">
        <f>'3. ALL COMPETENCES (SOURCE)'!F64</f>
        <v>Example performance criteria for certification</v>
      </c>
      <c r="G34" s="170" t="str">
        <f>'3. ALL COMPETENCES (SOURCE)'!G64</f>
        <v>Example means of assessment</v>
      </c>
      <c r="H34" s="101" t="str">
        <f>'3. ALL COMPETENCES (SOURCE)'!H64</f>
        <v>UNI; HRM 3; CAC 3</v>
      </c>
    </row>
    <row r="35" spans="1:8" ht="255" x14ac:dyDescent="0.25">
      <c r="A35" s="380" t="str">
        <f>'3. ALL COMPETENCES (SOURCE)'!A65</f>
        <v>HRM 4.1</v>
      </c>
      <c r="B35" s="383" t="str">
        <f>'3. ALL COMPETENCES (SOURCE)'!B65</f>
        <v>Institute system-wide human resource management policies and procedures.</v>
      </c>
      <c r="C35" s="382" t="str">
        <f>'3. ALL COMPETENCES (SOURCE)'!C65</f>
        <v xml:space="preserve">• Introducing comprehensive, system wide human resource management policies and procedures.
• Establishing norms for: numbers of personnel and organisational structures; standard job descriptions; required competences; transparent and merit based procedures for recruitment and advancement of personnel; training and professional development requirements; accident insurance; promoting equality of opportunity, diversity and inclusion across the PA system.
</v>
      </c>
      <c r="D35" s="6" t="str">
        <f>'3. ALL COMPETENCES (SOURCE)'!D65</f>
        <v>• National legislation for employment.
• Institutional norms and standards for employment and personnel management.</v>
      </c>
      <c r="E35" s="6">
        <f>'3. ALL COMPETENCES (SOURCE)'!E65</f>
        <v>0</v>
      </c>
      <c r="F35" s="6" t="str">
        <f>'3. ALL COMPETENCES (SOURCE)'!F65</f>
        <v>• Submit a comprehensive personnel policy, norms and standards for a PA managing organisation.
• Demonstrate supporting knowledge.</v>
      </c>
      <c r="G35" s="6" t="str">
        <f>'3. ALL COMPETENCES (SOURCE)'!G65</f>
        <v>• Accreditation of prior qualifications and experience.
• Evidence portfolio assessment.</v>
      </c>
      <c r="H35" s="3">
        <f>'3. ALL COMPETENCES (SOURCE)'!H65</f>
        <v>0</v>
      </c>
    </row>
    <row r="36" spans="1:8" ht="382.5" x14ac:dyDescent="0.25">
      <c r="A36" s="380" t="str">
        <f>'3. ALL COMPETENCES (SOURCE)'!A66</f>
        <v>HRM 4.2</v>
      </c>
      <c r="B36" s="383" t="str">
        <f>'3. ALL COMPETENCES (SOURCE)'!B66</f>
        <v xml:space="preserve">Develop and institutionalise capacity development programmes for protected area personnel. </v>
      </c>
      <c r="C36" s="382" t="str">
        <f>'3. ALL COMPETENCES (SOURCE)'!C66</f>
        <v xml:space="preserve">• Ensuring that capacity needs are identified and appropriate programmes of capacity development are made available to all personnel.
• Establishing organisational norms, budgets and programmes for capacity development.
• Introducing measures and opportunities for capacity development in the work place (e.g. coaching, mentoring, knowledge sharing, self-directed learning, access to e-learning).
• Working with universities, colleges and other providers to 
    - ensure that training and education programmes competences required for  protected area management.
    - ensure that that learning opportunities are available to employed staff (e.g. through modular programmes, e-learning, credit accumulation).
</v>
      </c>
      <c r="D36" s="6" t="str">
        <f>'3. ALL COMPETENCES (SOURCE)'!D66</f>
        <v>• Capacity needs of PA personnel and needs assessment techniques.
• Methods for building individual capacity.
• Availability of capacity development opportunities.
• Main providers of capacity development and training.</v>
      </c>
      <c r="E36" s="6">
        <f>'3. ALL COMPETENCES (SOURCE)'!E66</f>
        <v>0</v>
      </c>
      <c r="F36" s="6" t="str">
        <f>'3. ALL COMPETENCES (SOURCE)'!F66</f>
        <v>• Initiate a system wide strategy and action plan for capacity development.
• Demonstrate supporting knowledge.</v>
      </c>
      <c r="G36" s="6" t="str">
        <f>'3. ALL COMPETENCES (SOURCE)'!G66</f>
        <v>• Accreditation of prior qualifications and experience.
• Evidence portfolio assessment.</v>
      </c>
      <c r="H36" s="3">
        <f>'3. ALL COMPETENCES (SOURCE)'!H66</f>
        <v>0</v>
      </c>
    </row>
    <row r="37" spans="1:8" ht="191.25" x14ac:dyDescent="0.25">
      <c r="A37" s="380" t="str">
        <f>'3. ALL COMPETENCES (SOURCE)'!A67</f>
        <v>HRM 4.3</v>
      </c>
      <c r="B37" s="383" t="str">
        <f>'3. ALL COMPETENCES (SOURCE)'!B67</f>
        <v>Promote the professionalization of protected area management at the national level.</v>
      </c>
      <c r="C37" s="382" t="str">
        <f>'3. ALL COMPETENCES (SOURCE)'!C67</f>
        <v xml:space="preserve">• Introducing and promoting measures for increasing the professional status of PA management. 
• For example: official recognition of PA management as a profession/occupation, introduction of performance and competence standards, furthering opportunities for and access to training, education and professional development and to validated qualifications.
</v>
      </c>
      <c r="D37" s="6" t="str">
        <f>'3. ALL COMPETENCES (SOURCE)'!D67</f>
        <v>• The context for professional standards as they apply to other occupations.
• The national educational system.
• Protected area competence frameworks.</v>
      </c>
      <c r="E37" s="6">
        <f>'3. ALL COMPETENCES (SOURCE)'!E67</f>
        <v>0</v>
      </c>
      <c r="F37" s="6" t="str">
        <f>'3. ALL COMPETENCES (SOURCE)'!F67</f>
        <v>• Submit evidence of measures introduced at the national level for the professionalization of PA management 
• Demonstrate supporting knowledge.</v>
      </c>
      <c r="G37" s="6" t="str">
        <f>'3. ALL COMPETENCES (SOURCE)'!G67</f>
        <v>• Accreditation of prior qualifications and experience.
• Evidence portfolio assessment,</v>
      </c>
      <c r="H37" s="3">
        <f>'3. ALL COMPETENCES (SOURCE)'!H67</f>
        <v>0</v>
      </c>
    </row>
    <row r="38" spans="1:8" ht="178.5" x14ac:dyDescent="0.25">
      <c r="A38" s="380" t="str">
        <f>'3. ALL COMPETENCES (SOURCE)'!A68</f>
        <v>HRM 4.4</v>
      </c>
      <c r="B38" s="383" t="str">
        <f>'3. ALL COMPETENCES (SOURCE)'!B68</f>
        <v>Contribute to international initiatives for human resource management and capacity development in protected areas.</v>
      </c>
      <c r="C38" s="382" t="str">
        <f>'3. ALL COMPETENCES (SOURCE)'!C68</f>
        <v xml:space="preserve">• Making a significant and recognised contribution internationally to the field of human resource management and capacity development in protected areas. 
• For example: through publication of specialist guidance, active membership of an IUCN specialist group, conference presentations, provision of high level training etc.
</v>
      </c>
      <c r="D38" s="6" t="str">
        <f>'3. ALL COMPETENCES (SOURCE)'!D68</f>
        <v>• International examples and best practice in human resource management and capacity development.</v>
      </c>
      <c r="E38" s="6">
        <f>'3. ALL COMPETENCES (SOURCE)'!E68</f>
        <v>0</v>
      </c>
      <c r="F38" s="6" t="str">
        <f>'3. ALL COMPETENCES (SOURCE)'!F68</f>
        <v>• Submit evidence of extensive track record of contributions to international knowledge and good practice
• Demonstrate supporting knowledge.</v>
      </c>
      <c r="G38" s="6" t="str">
        <f>'3. ALL COMPETENCES (SOURCE)'!G68</f>
        <v>• Accreditation of prior qualifications and experience.
• Evidence portfolio assessment.</v>
      </c>
      <c r="H38" s="3">
        <f>'3. ALL COMPETENCES (SOURCE)'!H68</f>
        <v>0</v>
      </c>
    </row>
    <row r="39" spans="1:8" ht="90" x14ac:dyDescent="0.25">
      <c r="A39" s="339" t="str">
        <f>'3. ALL COMPETENCES (SOURCE)'!A90</f>
        <v>CATEGORY</v>
      </c>
      <c r="B39" s="339" t="str">
        <f>'3. ALL COMPETENCES (SOURCE)'!B90</f>
        <v>FRM. FINANCIAL AND OPERATIONAL RESOURCES MANAGEMENT</v>
      </c>
      <c r="C39" s="336" t="str">
        <f>'3. ALL COMPETENCES (SOURCE)'!C90</f>
        <v>Ensuring that protected areas are adequately financed and resourced, and that resources are effectively and efficiently deployed and used.</v>
      </c>
      <c r="D39" s="114" t="str">
        <f>'3. ALL COMPETENCES (SOURCE)'!D90</f>
        <v xml:space="preserve"> </v>
      </c>
      <c r="E39" s="60">
        <f>'3. ALL COMPETENCES (SOURCE)'!E90</f>
        <v>0</v>
      </c>
      <c r="F39" s="447">
        <f>'3. ALL COMPETENCES (SOURCE)'!F90</f>
        <v>0</v>
      </c>
      <c r="G39" s="447"/>
      <c r="H39" s="447"/>
    </row>
    <row r="40" spans="1:8" ht="236.25" x14ac:dyDescent="0.25">
      <c r="A40" s="330" t="str">
        <f>'3. ALL COMPETENCES (SOURCE)'!A92</f>
        <v>FRM 4</v>
      </c>
      <c r="B40" s="330" t="str">
        <f>'3. ALL COMPETENCES (SOURCE)'!B92</f>
        <v>FINANCIAL AND OPERATIONAL RESOURCES MANAGEMENT
 LEVEL 4</v>
      </c>
      <c r="C40" s="327" t="str">
        <f>'3. ALL COMPETENCES (SOURCE)'!C92</f>
        <v>Enable availability of adequate physical and financial resources across a protected area system, and ensure their effective and efficient use.</v>
      </c>
      <c r="D40" s="290" t="str">
        <f>'3. ALL COMPETENCES (SOURCE)'!D92</f>
        <v>• National budgeting and fiscal policies and procedures.
• Principles and practices of business planning and financial management.
• Benefits and services provided by protected areas.
• Relevant global best practice and examples (e.g. through IUCN, Conventions, CBD Programme of Work on Protected Areas).</v>
      </c>
      <c r="E40" s="295" t="str">
        <f>'3. ALL COMPETENCES (SOURCE)'!E92</f>
        <v>HRM 4; ORG 4; PPP 4; ADR 4; CAC 4; TEC 2</v>
      </c>
      <c r="F40" s="168" t="str">
        <f>'3. ALL COMPETENCES (SOURCE)'!F92</f>
        <v>EXAMPLE PERFORMANCE CRITERIA</v>
      </c>
      <c r="G40" s="168" t="str">
        <f>'3. ALL COMPETENCES (SOURCE)'!G92</f>
        <v>EXAMPLE MEANS OF ASSESSMENT</v>
      </c>
      <c r="H40" s="61" t="str">
        <f>'3. ALL COMPETENCES (SOURCE)'!H92</f>
        <v>RECOMMENDED PRIOR COMPETENCE REQUIREMENTS FOR THE LEVEL</v>
      </c>
    </row>
    <row r="41" spans="1:8" ht="75" x14ac:dyDescent="0.25">
      <c r="A41" s="331" t="str">
        <f>'3. ALL COMPETENCES (SOURCE)'!A93</f>
        <v>Code</v>
      </c>
      <c r="B41" s="331" t="str">
        <f>'3. ALL COMPETENCES (SOURCE)'!B93</f>
        <v>Competence Statement.
The individual should be able to:</v>
      </c>
      <c r="C41" s="62" t="str">
        <f>'3. ALL COMPETENCES (SOURCE)'!C93</f>
        <v>Details, scope and variations. 
A brief explanation of the competence.</v>
      </c>
      <c r="D41" s="118" t="str">
        <f>'3. ALL COMPETENCES (SOURCE)'!D93</f>
        <v>Main specific knowledge requirements for the competence.</v>
      </c>
      <c r="E41" s="118" t="str">
        <f>'3. ALL COMPETENCES (SOURCE)'!E93</f>
        <v xml:space="preserve"> </v>
      </c>
      <c r="F41" s="170" t="str">
        <f>'3. ALL COMPETENCES (SOURCE)'!F93</f>
        <v>Example performance criteria for certification</v>
      </c>
      <c r="G41" s="170" t="str">
        <f>'3. ALL COMPETENCES (SOURCE)'!G93</f>
        <v>Example means of assessment</v>
      </c>
      <c r="H41" s="101" t="str">
        <f>'3. ALL COMPETENCES (SOURCE)'!H93</f>
        <v>UNI; FRM 3; CAC 3</v>
      </c>
    </row>
    <row r="42" spans="1:8" ht="318.75" x14ac:dyDescent="0.25">
      <c r="A42" s="380" t="str">
        <f>'3. ALL COMPETENCES (SOURCE)'!A94</f>
        <v>FRM 4.1</v>
      </c>
      <c r="B42" s="383" t="str">
        <f>'3. ALL COMPETENCES (SOURCE)'!B94</f>
        <v>Coordinate mobilisation of funding for protected areas.</v>
      </c>
      <c r="C42" s="382" t="str">
        <f>'3. ALL COMPETENCES (SOURCE)'!C94</f>
        <v>• Preparing financial analyses, long term financial plans and financial forecasts for the management and expansion of the PA system.
• Preparing annual budgets based on rational analysis of management requirements.
• Identifying funding gaps and shortfalls.
• Securing adequate/improved central funding for protected areas.
• Identifying and mobilising potential sources of external funding and support (e.g. from donors, projects, partnerships etc.). See also PPP 4.
• Developing new approaches to sustainable PA financing (e.g. tourism charges for entrance and services, fees for resource use, payments for ecosystem services, appeals and campaigns etc.).</v>
      </c>
      <c r="D42" s="6" t="str">
        <f>'3. ALL COMPETENCES (SOURCE)'!D94</f>
        <v>• Legislation, regulations and norms regarding financial planning and management.
• National policy for budgeting and financing PAs.
• Opportunities for donor support for PAs.
• Options for payments for ecosystem services from PAs.
• Range of possible self-funding methods for PAs.</v>
      </c>
      <c r="E42" s="6">
        <f>'3. ALL COMPETENCES (SOURCE)'!E94</f>
        <v>0</v>
      </c>
      <c r="F42" s="6" t="str">
        <f>'3. ALL COMPETENCES (SOURCE)'!F94</f>
        <v>• Submit a comprehensive long term financial plan for a PA system (based on an established strategy such as a NBSAP or PA System Plan).
• Demonstrate supporting knowledge.</v>
      </c>
      <c r="G42" s="6" t="str">
        <f>'3. ALL COMPETENCES (SOURCE)'!G94</f>
        <v>• Accreditation of prior qualifications and experience.
• Evidence portfolio assessment.</v>
      </c>
      <c r="H42" s="3">
        <f>'3. ALL COMPETENCES (SOURCE)'!H94</f>
        <v>0</v>
      </c>
    </row>
    <row r="43" spans="1:8" ht="242.25" x14ac:dyDescent="0.25">
      <c r="A43" s="380" t="str">
        <f>'3. ALL COMPETENCES (SOURCE)'!A95</f>
        <v>FRM 4.2</v>
      </c>
      <c r="B43" s="383" t="str">
        <f>'3. ALL COMPETENCES (SOURCE)'!B95</f>
        <v>Coordinate mobilisation of physical resources for protected areas.</v>
      </c>
      <c r="C43" s="382" t="str">
        <f>'3. ALL COMPETENCES (SOURCE)'!C95</f>
        <v>• Identifying material needs of protected areas across the system (infrastructure, equipment, consumables etc.).
• Ensuring that protected areas are adequately resourced according to their needs.
• Ensuring that resources are inventoried, monitored and maintained.
• Preparing and presenting justified arguments for investment in the PA system.
• Identifying innovative ways to secure adequate resources (e.g. sponsorship, resource sharing, recycling and reusing etc.).</v>
      </c>
      <c r="D43" s="6" t="str">
        <f>'3. ALL COMPETENCES (SOURCE)'!D95</f>
        <v>• Legislation, regulations and norms regarding procurement, management and maintenance of physical resources.
• Opportunities for improving efficiency of use of resources.
• Options for sponsorship and donation of physical resources.</v>
      </c>
      <c r="E43" s="6">
        <f>'3. ALL COMPETENCES (SOURCE)'!E95</f>
        <v>0</v>
      </c>
      <c r="F43" s="6" t="str">
        <f>'3. ALL COMPETENCES (SOURCE)'!F95</f>
        <v>• Submit a comprehensive funding strategy and plan for the PA system.
• Submit evidence of successful mobilisation of adequate/improved funding for PAs.
• Demonstrate supporting knowledge.</v>
      </c>
      <c r="G43" s="6" t="str">
        <f>'3. ALL COMPETENCES (SOURCE)'!G95</f>
        <v>• Accreditation of prior qualifications and experience.
• Evidence portfolio assessment.</v>
      </c>
      <c r="H43" s="3">
        <f>'3. ALL COMPETENCES (SOURCE)'!H95</f>
        <v>0</v>
      </c>
    </row>
    <row r="44" spans="1:8" ht="255" x14ac:dyDescent="0.25">
      <c r="A44" s="380" t="str">
        <f>'3. ALL COMPETENCES (SOURCE)'!A96</f>
        <v>FRM 4.3</v>
      </c>
      <c r="B44" s="383" t="str">
        <f>'3. ALL COMPETENCES (SOURCE)'!B96</f>
        <v>Institute system-wide policies, procedures and norms for financial and resource management.</v>
      </c>
      <c r="C44" s="382" t="str">
        <f>'3. ALL COMPETENCES (SOURCE)'!C96</f>
        <v xml:space="preserve">• Introducing comprehensive system wide financial policies and procedures.
• Establishing standards for adequate and balanced financing of protected areas.
• Establishing norms for budgeting, financial planning, management and reporting across the PA system.
• Establishing norms for physical resource procurement, management, maintenance and reporting across the PA system.
• Introducing measures to prevent and detect financial mismanagement and impropriety.
</v>
      </c>
      <c r="D44" s="6" t="str">
        <f>'3. ALL COMPETENCES (SOURCE)'!D96</f>
        <v>• National legislation for financial management and taxation.
• Institutional norms and standards for budgeting, financial management and reporting.
• Institutional norms and standards for procurement, inventory, maintenance and replacement of physical assets.</v>
      </c>
      <c r="E44" s="6">
        <f>'3. ALL COMPETENCES (SOURCE)'!E96</f>
        <v>0</v>
      </c>
      <c r="F44" s="6" t="str">
        <f>'3. ALL COMPETENCES (SOURCE)'!F96</f>
        <v>• Submit evidence of professional financial management, monitoring and reporting across the PA system.
• Demonstrate supporting knowledge.</v>
      </c>
      <c r="G44" s="6" t="str">
        <f>'3. ALL COMPETENCES (SOURCE)'!G96</f>
        <v>• Accreditation of prior qualifications and experience.
• Evidence portfolio assessment.</v>
      </c>
      <c r="H44" s="3">
        <f>'3. ALL COMPETENCES (SOURCE)'!H96</f>
        <v>0</v>
      </c>
    </row>
    <row r="45" spans="1:8" ht="127.5" x14ac:dyDescent="0.25">
      <c r="A45" s="380" t="str">
        <f>'3. ALL COMPETENCES (SOURCE)'!A97</f>
        <v>FRM 4.4</v>
      </c>
      <c r="B45" s="383" t="str">
        <f>'3. ALL COMPETENCES (SOURCE)'!B97</f>
        <v>Contribute significantly to international initiatives for financing and resourcing protected areas.</v>
      </c>
      <c r="C45" s="382" t="str">
        <f>'3. ALL COMPETENCES (SOURCE)'!C97</f>
        <v>• Making a significant and recognised contribution internationally to PA financing (e.g. through publication of specialist guidance, active membership of an IUCN specialist group, conference presentations, provision of high level training etc.).</v>
      </c>
      <c r="D45" s="6" t="str">
        <f>'3. ALL COMPETENCES (SOURCE)'!D97</f>
        <v>• International examples and best practice in PA financing and resourcing.</v>
      </c>
      <c r="E45" s="6">
        <f>'3. ALL COMPETENCES (SOURCE)'!E97</f>
        <v>0</v>
      </c>
      <c r="F45" s="6" t="str">
        <f>'3. ALL COMPETENCES (SOURCE)'!F97</f>
        <v>• Submit evidence of extensive track record of contributions.
• Demonstrate supporting knowledge.</v>
      </c>
      <c r="G45" s="6" t="str">
        <f>'3. ALL COMPETENCES (SOURCE)'!G97</f>
        <v>• Accreditation of prior qualifications and experience.
• Evidence portfolio assessment.</v>
      </c>
      <c r="H45" s="3">
        <f>'3. ALL COMPETENCES (SOURCE)'!H97</f>
        <v>0</v>
      </c>
    </row>
    <row r="46" spans="1:8" ht="90" x14ac:dyDescent="0.25">
      <c r="A46" s="339" t="str">
        <f>'3. ALL COMPETENCES (SOURCE)'!A123</f>
        <v>CATEGORY</v>
      </c>
      <c r="B46" s="339" t="str">
        <f>'3. ALL COMPETENCES (SOURCE)'!B123</f>
        <v>ADR. ADMINISTRATIVE DOCUMENTATION AND REPORTING</v>
      </c>
      <c r="C46" s="336" t="str">
        <f>'3. ALL COMPETENCES (SOURCE)'!C123</f>
        <v>Establishing and implementing procedures for information management, documentation and reporting.</v>
      </c>
      <c r="D46" s="113" t="str">
        <f>'3. ALL COMPETENCES (SOURCE)'!D123</f>
        <v xml:space="preserve"> </v>
      </c>
      <c r="E46" s="113">
        <f>'3. ALL COMPETENCES (SOURCE)'!E123</f>
        <v>0</v>
      </c>
      <c r="F46" s="176">
        <f>'3. ALL COMPETENCES (SOURCE)'!F123</f>
        <v>0</v>
      </c>
      <c r="G46" s="176">
        <f>'3. ALL COMPETENCES (SOURCE)'!G123</f>
        <v>0</v>
      </c>
      <c r="H46" s="25">
        <f>'3. ALL COMPETENCES (SOURCE)'!H123</f>
        <v>0</v>
      </c>
    </row>
    <row r="47" spans="1:8" ht="189" x14ac:dyDescent="0.25">
      <c r="A47" s="330" t="str">
        <f>'3. ALL COMPETENCES (SOURCE)'!A125</f>
        <v>ADR 4</v>
      </c>
      <c r="B47" s="330" t="str">
        <f>'3. ALL COMPETENCES (SOURCE)'!B125</f>
        <v>ADMINISTRATIVE DOCUMENTATION AND REPORTING. 
LEVEL 4</v>
      </c>
      <c r="C47" s="327" t="str">
        <f>'3. ALL COMPETENCES (SOURCE)'!C125</f>
        <v>Enable establishment of comprehensive systems for administrative monitoring, reporting and documentation across the protected area system.</v>
      </c>
      <c r="D47" s="290" t="str">
        <f>'3. ALL COMPETENCES (SOURCE)'!D125</f>
        <v>• National and international requirements for monitoring, documentation and reporting on biodiversity and protected areas.
• Interpersonal and communication skills.
• Principles and practices of information and knowledge management.</v>
      </c>
      <c r="E47" s="295" t="str">
        <f>'3. ALL COMPETENCES (SOURCE)'!E125</f>
        <v xml:space="preserve"> HRM 4; ORG 4; FRM 4; PPP 4; CAC 4; TEC 2</v>
      </c>
      <c r="F47" s="168" t="str">
        <f>'3. ALL COMPETENCES (SOURCE)'!F125</f>
        <v>EXAMPLE PERFORMANCE CRITERIA</v>
      </c>
      <c r="G47" s="168" t="str">
        <f>'3. ALL COMPETENCES (SOURCE)'!G125</f>
        <v>EXAMPLE MEANS OF ASSESSMENT</v>
      </c>
      <c r="H47" s="61" t="str">
        <f>'3. ALL COMPETENCES (SOURCE)'!H125</f>
        <v>RECOMMENDED PRIOR COMPETENCE REQUIREMENTS FOR THE LEVEL</v>
      </c>
    </row>
    <row r="48" spans="1:8" ht="75" x14ac:dyDescent="0.25">
      <c r="A48" s="331" t="str">
        <f>'3. ALL COMPETENCES (SOURCE)'!A126</f>
        <v>Code</v>
      </c>
      <c r="B48" s="331" t="str">
        <f>'3. ALL COMPETENCES (SOURCE)'!B126</f>
        <v>Competence Statement. 
The individual should be able to:</v>
      </c>
      <c r="C48" s="62" t="str">
        <f>'3. ALL COMPETENCES (SOURCE)'!C126</f>
        <v>Details, scope and variations. 
A brief explanation of the competence.</v>
      </c>
      <c r="D48" s="118" t="str">
        <f>'3. ALL COMPETENCES (SOURCE)'!D126</f>
        <v>Main specific knowledge requirements for the competence.</v>
      </c>
      <c r="E48" s="118" t="str">
        <f>'3. ALL COMPETENCES (SOURCE)'!E126</f>
        <v xml:space="preserve"> </v>
      </c>
      <c r="F48" s="170" t="str">
        <f>'3. ALL COMPETENCES (SOURCE)'!F126</f>
        <v>Example performance criteria for certification</v>
      </c>
      <c r="G48" s="170" t="str">
        <f>'3. ALL COMPETENCES (SOURCE)'!G126</f>
        <v>Example means of assessment</v>
      </c>
      <c r="H48" s="101" t="str">
        <f>'3. ALL COMPETENCES (SOURCE)'!H126</f>
        <v>UNI; ADR 3; CAC 3</v>
      </c>
    </row>
    <row r="49" spans="1:8" ht="204" x14ac:dyDescent="0.25">
      <c r="A49" s="380" t="str">
        <f>'3. ALL COMPETENCES (SOURCE)'!A127</f>
        <v>ADR 4.1</v>
      </c>
      <c r="B49" s="383" t="str">
        <f>'3. ALL COMPETENCES (SOURCE)'!B127</f>
        <v>Compile and prepare formal national and/or international reports on protected area management activities.</v>
      </c>
      <c r="C49" s="382" t="str">
        <f>'3. ALL COMPETENCES (SOURCE)'!C127</f>
        <v>• Leading compilation of major synthesis reports on system wide protected area activities (e.g. to the Government, the CBD and other Conventions, major donors etc.).
• Collating information from a range of sources into comprehensive national/international reports.
• Sharing accurate and up to date information with global data holders (e.g. UNEP WCMC)</v>
      </c>
      <c r="D49" s="6" t="str">
        <f>'3. ALL COMPETENCES (SOURCE)'!D127</f>
        <v>• Reporting and information sharing requirements and formats.
• Methods of information synthesis and prioritisation.
• Information research (sources of information, online searches, information requests etc.).</v>
      </c>
      <c r="E49" s="6">
        <f>'3. ALL COMPETENCES (SOURCE)'!E127</f>
        <v>0</v>
      </c>
      <c r="F49" s="6" t="str">
        <f>'3. ALL COMPETENCES (SOURCE)'!F127</f>
        <v>• Submit evidence of preparation of at least two major national/international reports.
• Submit evidence of sharing of accurate statistics with global data holders.</v>
      </c>
      <c r="G49" s="6" t="str">
        <f>'3. ALL COMPETENCES (SOURCE)'!G127</f>
        <v>• Evidence portfolio assessment.
• Accreditation of prior qualifications and experience.</v>
      </c>
      <c r="H49" s="6">
        <f>'3. ALL COMPETENCES (SOURCE)'!H127</f>
        <v>0</v>
      </c>
    </row>
    <row r="50" spans="1:8" ht="195" x14ac:dyDescent="0.25">
      <c r="A50" s="380" t="str">
        <f>'3. ALL COMPETENCES (SOURCE)'!A128</f>
        <v>ADR 4.2</v>
      </c>
      <c r="B50" s="383" t="str">
        <f>'3. ALL COMPETENCES (SOURCE)'!B128</f>
        <v>Ensure effective system level documentation of protected areas, management activities and effectiveness and impact of management.</v>
      </c>
      <c r="C50" s="382" t="str">
        <f>'3. ALL COMPETENCES (SOURCE)'!C128</f>
        <v>• Ensuring that comprehensive records of protected areas and all related activities are maintained and updated centrally. 
• Ensuring assessments of management effectiveness are conducted.
• Enabling availability of records and information.
• Ensuring that suitable systems of security and back up are in place.</v>
      </c>
      <c r="D50" s="6" t="str">
        <f>'3. ALL COMPETENCES (SOURCE)'!D128</f>
        <v>• Methods for large scale data management and retrieval.
• Systems of monitoring, reporting and documentation used by protected areas.
• International tools and processes for monitoring and reporting protected area activities. 
• Options for security and back up.</v>
      </c>
      <c r="E50" s="6">
        <f>'3. ALL COMPETENCES (SOURCE)'!E128</f>
        <v>0</v>
      </c>
      <c r="F50" s="6" t="str">
        <f>'3. ALL COMPETENCES (SOURCE)'!F128</f>
        <v>• Submit evidence of comprehensive, accurate and retrievable central record keeping, security and back up.</v>
      </c>
      <c r="G50" s="6" t="str">
        <f>'3. ALL COMPETENCES (SOURCE)'!G128</f>
        <v>• Evidence portfolio assessment.
• Examination and audit of filing system and records.
• Accreditation of prior qualifications and experience.</v>
      </c>
      <c r="H50" s="6">
        <f>'3. ALL COMPETENCES (SOURCE)'!H128</f>
        <v>0</v>
      </c>
    </row>
    <row r="51" spans="1:8" ht="140.25" x14ac:dyDescent="0.25">
      <c r="A51" s="380" t="str">
        <f>'3. ALL COMPETENCES (SOURCE)'!A129</f>
        <v>ADR 4.3</v>
      </c>
      <c r="B51" s="383" t="str">
        <f>'3. ALL COMPETENCES (SOURCE)'!B129</f>
        <v>Contribute significantly to international initiatives for protected area monitoring and documentation.</v>
      </c>
      <c r="C51" s="382" t="str">
        <f>'3. ALL COMPETENCES (SOURCE)'!C129</f>
        <v>• Making a significant and recognised contribution internationally to collecting and collating information about protected areas (e.g. through publication of specialist guidance, active membership of an IUCN specialist group, conference presentations, provision of high level training etc.).</v>
      </c>
      <c r="D51" s="6" t="str">
        <f>'3. ALL COMPETENCES (SOURCE)'!D129</f>
        <v>• International examples and best practice in PA financing and resourcing.</v>
      </c>
      <c r="E51" s="6">
        <f>'3. ALL COMPETENCES (SOURCE)'!E129</f>
        <v>0</v>
      </c>
      <c r="F51" s="6" t="str">
        <f>'3. ALL COMPETENCES (SOURCE)'!F129</f>
        <v>• Submit evidence of comprehensive, accurate and retrievable central record keeping, security and back up.</v>
      </c>
      <c r="G51" s="6" t="str">
        <f>'3. ALL COMPETENCES (SOURCE)'!G129</f>
        <v>• Evidence portfolio assessment.
• Examination and audit of filing system and records.
• Accreditation of prior qualifications and experience.</v>
      </c>
      <c r="H51" s="6">
        <f>'3. ALL COMPETENCES (SOURCE)'!H129</f>
        <v>0</v>
      </c>
    </row>
    <row r="52" spans="1:8" ht="60" x14ac:dyDescent="0.25">
      <c r="A52" s="339" t="str">
        <f>'3. ALL COMPETENCES (SOURCE)'!A148</f>
        <v>CATEGORY</v>
      </c>
      <c r="B52" s="339" t="str">
        <f>'3. ALL COMPETENCES (SOURCE)'!B148</f>
        <v>CAC. COMMUNICATION AND COLLABORATION</v>
      </c>
      <c r="C52" s="336" t="str">
        <f>'3. ALL COMPETENCES (SOURCE)'!C148</f>
        <v>Building and using the skills required to communicate and collaborate effectively.</v>
      </c>
      <c r="D52" s="112">
        <f>'3. ALL COMPETENCES (SOURCE)'!D148</f>
        <v>0</v>
      </c>
      <c r="E52" s="112">
        <f>'3. ALL COMPETENCES (SOURCE)'!E148</f>
        <v>0</v>
      </c>
      <c r="F52" s="112">
        <f>'3. ALL COMPETENCES (SOURCE)'!F148</f>
        <v>0</v>
      </c>
      <c r="G52" s="112">
        <f>'3. ALL COMPETENCES (SOURCE)'!G148</f>
        <v>0</v>
      </c>
      <c r="H52" s="112">
        <f>'3. ALL COMPETENCES (SOURCE)'!H148</f>
        <v>0</v>
      </c>
    </row>
    <row r="53" spans="1:8" ht="110.25" x14ac:dyDescent="0.25">
      <c r="A53" s="330" t="str">
        <f>'3. ALL COMPETENCES (SOURCE)'!A150</f>
        <v>CAC 4</v>
      </c>
      <c r="B53" s="330" t="str">
        <f>'3. ALL COMPETENCES (SOURCE)'!B150</f>
        <v>COMMUNICATION AND COLLABORATION.
LEVEL 4</v>
      </c>
      <c r="C53" s="327" t="str">
        <f>'3. ALL COMPETENCES (SOURCE)'!C150</f>
        <v>Communicate effectively in high level interactions.</v>
      </c>
      <c r="D53" s="297" t="str">
        <f>'3. ALL COMPETENCES (SOURCE)'!D150</f>
        <v>• Communication theory.
• Principles of effective communication in complex situations.
• Protocols for communication in official situations.</v>
      </c>
      <c r="E53" s="295" t="str">
        <f>'3. ALL COMPETENCES (SOURCE)'!E150</f>
        <v>All at Level 4</v>
      </c>
      <c r="F53" s="343" t="str">
        <f>'3. ALL COMPETENCES (SOURCE)'!F150</f>
        <v>EXAMPLE PERFORMANCE CRITERIA</v>
      </c>
      <c r="G53" s="343" t="str">
        <f>'3. ALL COMPETENCES (SOURCE)'!G150</f>
        <v>EXAMPLE MEANS OF ASSESSMENT</v>
      </c>
      <c r="H53" s="356" t="str">
        <f>'3. ALL COMPETENCES (SOURCE)'!H150</f>
        <v>RECOMMENDED PRIOR COMPETENCE REQUIREMENTS FOR THE LEVEL</v>
      </c>
    </row>
    <row r="54" spans="1:8" ht="63" x14ac:dyDescent="0.25">
      <c r="A54" s="331" t="str">
        <f>'3. ALL COMPETENCES (SOURCE)'!A151</f>
        <v>Code</v>
      </c>
      <c r="B54" s="331" t="str">
        <f>'3. ALL COMPETENCES (SOURCE)'!B151</f>
        <v>Competence Statement.
The individual should be able to:</v>
      </c>
      <c r="C54" s="62" t="str">
        <f>'3. ALL COMPETENCES (SOURCE)'!C151</f>
        <v>Details, scope and variations. 
A brief explanation of the competence.</v>
      </c>
      <c r="D54" s="344" t="str">
        <f>'3. ALL COMPETENCES (SOURCE)'!D151</f>
        <v>Main specific knowledge requirements for the competence.</v>
      </c>
      <c r="E54" s="344" t="str">
        <f>'3. ALL COMPETENCES (SOURCE)'!E151</f>
        <v xml:space="preserve"> </v>
      </c>
      <c r="F54" s="169" t="str">
        <f>'3. ALL COMPETENCES (SOURCE)'!F151</f>
        <v>Example performance criteria for certification</v>
      </c>
      <c r="G54" s="169" t="str">
        <f>'3. ALL COMPETENCES (SOURCE)'!G151</f>
        <v>Example means of assessment</v>
      </c>
      <c r="H54" s="44" t="str">
        <f>'3. ALL COMPETENCES (SOURCE)'!H151</f>
        <v>UNI; CAC 3</v>
      </c>
    </row>
    <row r="55" spans="1:8" ht="180" x14ac:dyDescent="0.25">
      <c r="A55" s="380" t="str">
        <f>'3. ALL COMPETENCES (SOURCE)'!A152</f>
        <v>CAC 4.1</v>
      </c>
      <c r="B55" s="383" t="str">
        <f>'3. ALL COMPETENCES (SOURCE)'!B152</f>
        <v>Contribute effectively to high level meetings, conferences and negotiations.</v>
      </c>
      <c r="C55" s="382" t="str">
        <f>'3. ALL COMPETENCES (SOURCE)'!C152</f>
        <v xml:space="preserve">• Participating effectively  in high level meetings and conferences.
• Participating in high level negotiations.
• Networking and establishing contacts.
• Ensuring high standards of professionalism, preparation, presentation and observance of protocols </v>
      </c>
      <c r="D55" s="17" t="str">
        <f>'3. ALL COMPETENCES (SOURCE)'!D152</f>
        <v xml:space="preserve">• The range of participants and of interests represented at high level meetings and negotiations.
• Formal communication protocols required for high level interactions.
• Technical knowledge of the topics and issues under consideration.
</v>
      </c>
      <c r="E55" s="17">
        <f>'3. ALL COMPETENCES (SOURCE)'!E152</f>
        <v>0</v>
      </c>
      <c r="F55" s="17" t="str">
        <f>'3. ALL COMPETENCES (SOURCE)'!F152</f>
        <v>• Submit evidence of extensive and productive involvement in effectively representing the PA system in high level and multisectoral discussions and negotiations at the national and/or international level.
• Demonstrate supporting knowledge.</v>
      </c>
      <c r="G55" s="17" t="str">
        <f>'3. ALL COMPETENCES (SOURCE)'!G152</f>
        <v>• Accreditation of prior qualifications and experience.
• Evidence portfolio assessment.</v>
      </c>
      <c r="H55" s="17">
        <f>'3. ALL COMPETENCES (SOURCE)'!H152</f>
        <v>0</v>
      </c>
    </row>
    <row r="56" spans="1:8" ht="140.25" x14ac:dyDescent="0.25">
      <c r="A56" s="380" t="str">
        <f>'3. ALL COMPETENCES (SOURCE)'!A153</f>
        <v>CAC 4.2</v>
      </c>
      <c r="B56" s="383" t="str">
        <f>'3. ALL COMPETENCES (SOURCE)'!B153</f>
        <v>Enable effective communication across a protected area system.</v>
      </c>
      <c r="C56" s="382" t="str">
        <f>'3. ALL COMPETENCES (SOURCE)'!C153</f>
        <v>• Enabling regular flows of information from the centre to protected areas and from protected areas to the centre.
• Enabling regular communication between protected areas (e.g. through staff meetings, circulars, exchange visits etc.).
• Developing communities of practice among PA personnel.</v>
      </c>
      <c r="D56" s="17" t="str">
        <f>'3. ALL COMPETENCES (SOURCE)'!D153</f>
        <v xml:space="preserve">• Communication and network building principles and methods.
</v>
      </c>
      <c r="E56" s="17">
        <f>'3. ALL COMPETENCES (SOURCE)'!E153</f>
        <v>0</v>
      </c>
      <c r="F56" s="17" t="str">
        <f>'3. ALL COMPETENCES (SOURCE)'!F153</f>
        <v>• Submit evidence of coordination of effective and regular communication among personnel of the protected area system. 
• Demonstrate supporting knowledge.</v>
      </c>
      <c r="G56" s="17" t="str">
        <f>'3. ALL COMPETENCES (SOURCE)'!G153</f>
        <v>• Accreditation of prior qualifications and experience.
• Evidence portfolio assessment.</v>
      </c>
      <c r="H56" s="17">
        <f>'3. ALL COMPETENCES (SOURCE)'!H153</f>
        <v>0</v>
      </c>
    </row>
    <row r="57" spans="1:8" ht="216.75" x14ac:dyDescent="0.25">
      <c r="A57" s="380" t="str">
        <f>'3. ALL COMPETENCES (SOURCE)'!A154</f>
        <v>CAC 4.3</v>
      </c>
      <c r="B57" s="383" t="str">
        <f>'3. ALL COMPETENCES (SOURCE)'!B154</f>
        <v>Enable effective communication with other organisations and sectors.</v>
      </c>
      <c r="C57" s="382" t="str">
        <f>'3. ALL COMPETENCES (SOURCE)'!C154</f>
        <v>• Enabling regular networking, communication and information sharing with other major stakeholders for the PA system.
• For example: other ministries and agencies, local government, other sectors (forestry, agriculture, fisheries etc.), transboundary protected area partners, national NGOs and citizens'' organisations, representatives of indigenous groups etc.
• Building partnerships and collaborative initiatives.</v>
      </c>
      <c r="D57" s="17" t="str">
        <f>'3. ALL COMPETENCES (SOURCE)'!D154</f>
        <v xml:space="preserve">• Najor stakeholders for the PA system and their rols and interests.
•  Networking and partnership building skills.
</v>
      </c>
      <c r="E57" s="17">
        <f>'3. ALL COMPETENCES (SOURCE)'!E154</f>
        <v>0</v>
      </c>
      <c r="F57" s="17" t="str">
        <f>'3. ALL COMPETENCES (SOURCE)'!F154</f>
        <v>• Submit evidence of active interaction and collaboration with major stakeholder groups with interests in the protected area system.
• Demonstrate supporting knowledge.</v>
      </c>
      <c r="G57" s="17" t="str">
        <f>'3. ALL COMPETENCES (SOURCE)'!G154</f>
        <v>• Accreditation of prior qualifications and experience.
• Evidence portfolio assessment.</v>
      </c>
      <c r="H57" s="17">
        <f>'3. ALL COMPETENCES (SOURCE)'!H154</f>
        <v>0</v>
      </c>
    </row>
    <row r="58" spans="1:8" ht="114.75" x14ac:dyDescent="0.25">
      <c r="A58" s="380" t="str">
        <f>'3. ALL COMPETENCES (SOURCE)'!A155</f>
        <v>CAC 4.4</v>
      </c>
      <c r="B58" s="383" t="str">
        <f>'3. ALL COMPETENCES (SOURCE)'!B155</f>
        <v>Contribute significantly to international initiatives for improving communication and participation among protected areas.</v>
      </c>
      <c r="C58" s="382" t="str">
        <f>'3. ALL COMPETENCES (SOURCE)'!C155</f>
        <v>• Making a significant and recognised contribution internationally (e.g. Through publication of specialist guidance, active membership of an IUCN specialist group, conference presentations, provision of high level training etc.)</v>
      </c>
      <c r="D58" s="17" t="str">
        <f>'3. ALL COMPETENCES (SOURCE)'!D155</f>
        <v xml:space="preserve">• International examples and best practice in communication and participation in PAs
• Options and best practice example </v>
      </c>
      <c r="E58" s="17">
        <f>'3. ALL COMPETENCES (SOURCE)'!E155</f>
        <v>0</v>
      </c>
      <c r="F58" s="17" t="str">
        <f>'3. ALL COMPETENCES (SOURCE)'!F155</f>
        <v>• Submit evidence of extensive track record of contributions.
• Demonstrate supporting knowledge.</v>
      </c>
      <c r="G58" s="17" t="str">
        <f>'3. ALL COMPETENCES (SOURCE)'!G155</f>
        <v>• Accreditation of prior qualifications and experience.
• Evidence portfolio assessment.</v>
      </c>
      <c r="H58" s="17">
        <f>'3. ALL COMPETENCES (SOURCE)'!H155</f>
        <v>0</v>
      </c>
    </row>
    <row r="59" spans="1:8" ht="63" x14ac:dyDescent="0.25">
      <c r="A59" s="332" t="str">
        <f>'3. ALL COMPETENCES (SOURCE)'!A179</f>
        <v>GROUP</v>
      </c>
      <c r="B59" s="363" t="str">
        <f>'3. ALL COMPETENCES (SOURCE)'!B179</f>
        <v>B. APPLIED PROTECTED AREA MANAGEMENT</v>
      </c>
      <c r="C59" s="364" t="str">
        <f>'3. ALL COMPETENCES (SOURCE)'!C179</f>
        <v>Applying specialist technical skills to protected area management.</v>
      </c>
      <c r="D59" s="129">
        <f>'3. ALL COMPETENCES (SOURCE)'!D179</f>
        <v>0</v>
      </c>
      <c r="E59" s="129">
        <f>'3. ALL COMPETENCES (SOURCE)'!E179</f>
        <v>0</v>
      </c>
      <c r="F59" s="129">
        <f>'3. ALL COMPETENCES (SOURCE)'!F179</f>
        <v>0</v>
      </c>
      <c r="G59" s="129">
        <f>'3. ALL COMPETENCES (SOURCE)'!G179</f>
        <v>0</v>
      </c>
      <c r="H59" s="129">
        <f>'3. ALL COMPETENCES (SOURCE)'!H179</f>
        <v>0</v>
      </c>
    </row>
    <row r="60" spans="1:8" ht="105" x14ac:dyDescent="0.25">
      <c r="A60" s="340" t="str">
        <f>'3. ALL COMPETENCES (SOURCE)'!A180</f>
        <v>CATEGORY</v>
      </c>
      <c r="B60" s="340" t="str">
        <f>'3. ALL COMPETENCES (SOURCE)'!B180</f>
        <v>BIO. BIODIVERSITY CONSERVATION</v>
      </c>
      <c r="C60" s="353" t="str">
        <f>'3. ALL COMPETENCES (SOURCE)'!C180</f>
        <v>Ensuring the maintenance of the ecological values of protected areas through management and monitoring of species, their habitats, ecosystems and natural resource use.</v>
      </c>
      <c r="D60" s="130" t="str">
        <f>'3. ALL COMPETENCES (SOURCE)'!D180</f>
        <v xml:space="preserve"> </v>
      </c>
      <c r="E60" s="130">
        <f>'3. ALL COMPETENCES (SOURCE)'!E180</f>
        <v>0</v>
      </c>
      <c r="F60" s="179">
        <f>'3. ALL COMPETENCES (SOURCE)'!F180</f>
        <v>0</v>
      </c>
      <c r="G60" s="179">
        <f>'3. ALL COMPETENCES (SOURCE)'!G180</f>
        <v>0</v>
      </c>
      <c r="H60" s="38">
        <f>'3. ALL COMPETENCES (SOURCE)'!H180</f>
        <v>0</v>
      </c>
    </row>
    <row r="61" spans="1:8" ht="189" x14ac:dyDescent="0.25">
      <c r="A61" s="333" t="str">
        <f>'3. ALL COMPETENCES (SOURCE)'!A182</f>
        <v>BIO 4</v>
      </c>
      <c r="B61" s="333" t="str">
        <f>'3. ALL COMPETENCES (SOURCE)'!B182</f>
        <v>BIODIVERSITY CONSERVATION.
 LEVEL 4</v>
      </c>
      <c r="C61" s="328" t="str">
        <f>'3. ALL COMPETENCES (SOURCE)'!C182</f>
        <v>Ensure that the protected area system contributes significantly to national and international goals and priorities for biodiversity conservation.</v>
      </c>
      <c r="D61" s="302" t="str">
        <f>'3. ALL COMPETENCES (SOURCE)'!D182</f>
        <v>• Principles of ecology and conservation biology.
• National and international policy and legislation for biodiversity conservation.
• Relevant global best practice and examples (e.g. through IUCN, Conventions, CBD Programme of Work on Protected Areas).</v>
      </c>
      <c r="E61" s="303" t="str">
        <f>'3. ALL COMPETENCES (SOURCE)'!E182</f>
        <v>PPP 4; ORG 4; COM 4; CAC 4; TEC 2; ADR 4</v>
      </c>
      <c r="F61" s="180" t="str">
        <f>'3. ALL COMPETENCES (SOURCE)'!F182</f>
        <v>EXAMPLE PERFORMANCE CRITERIA</v>
      </c>
      <c r="G61" s="180" t="str">
        <f>'3. ALL COMPETENCES (SOURCE)'!G182</f>
        <v>EXAMPLE MEANS OF ASSESSMENT</v>
      </c>
      <c r="H61" s="64" t="str">
        <f>'3. ALL COMPETENCES (SOURCE)'!H182</f>
        <v>RECOMMENDED PRIOR COMPETENCE REQUIREMENTS FOR THE LEVEL</v>
      </c>
    </row>
    <row r="62" spans="1:8" ht="75" x14ac:dyDescent="0.3">
      <c r="A62" s="334" t="str">
        <f>'3. ALL COMPETENCES (SOURCE)'!A183</f>
        <v>Code</v>
      </c>
      <c r="B62" s="334" t="str">
        <f>'3. ALL COMPETENCES (SOURCE)'!B183</f>
        <v>Competence Statement.
The individual should be able to:</v>
      </c>
      <c r="C62" s="329" t="str">
        <f>'3. ALL COMPETENCES (SOURCE)'!C183</f>
        <v>Details, scope and variations. 
A brief explanation of the competence.</v>
      </c>
      <c r="D62" s="154" t="str">
        <f>'3. ALL COMPETENCES (SOURCE)'!D183</f>
        <v>Main specific knowledge requirements for the competence.</v>
      </c>
      <c r="E62" s="154">
        <f>'3. ALL COMPETENCES (SOURCE)'!E183</f>
        <v>0</v>
      </c>
      <c r="F62" s="184" t="str">
        <f>'3. ALL COMPETENCES (SOURCE)'!F183</f>
        <v>Example performance criteria for certification</v>
      </c>
      <c r="G62" s="232" t="str">
        <f>'3. ALL COMPETENCES (SOURCE)'!G183</f>
        <v>Example means of assessment</v>
      </c>
      <c r="H62" s="100" t="str">
        <f>'3. ALL COMPETENCES (SOURCE)'!H183</f>
        <v>UNI 1; BIO 3; CAC 3</v>
      </c>
    </row>
    <row r="63" spans="1:8" ht="150" x14ac:dyDescent="0.25">
      <c r="A63" s="380" t="str">
        <f>'3. ALL COMPETENCES (SOURCE)'!A184</f>
        <v>BIO 4.1</v>
      </c>
      <c r="B63" s="383" t="str">
        <f>'3. ALL COMPETENCES (SOURCE)'!B184</f>
        <v>Contribute significantly to developing national polices, strategies and legislation for biodiversity conservation and protected areas.</v>
      </c>
      <c r="C63" s="382" t="str">
        <f>'3. ALL COMPETENCES (SOURCE)'!C184</f>
        <v xml:space="preserve">• Reviewing existing policies and legislation.
• Identifying national priorities for biodiversity conservation.
• Providing guidance and inputs to development of policy and legislation for improving protection and management of biodiversity.
</v>
      </c>
      <c r="D63" s="13" t="str">
        <f>'3. ALL COMPETENCES (SOURCE)'!D184</f>
        <v>• National conservation policy and legislation.
• Processes for development and passing of legislation.
• Threats to biodiversity that require new/improved legislation.
• National/international best practice.</v>
      </c>
      <c r="E63" s="13">
        <f>'3. ALL COMPETENCES (SOURCE)'!E184</f>
        <v>0</v>
      </c>
      <c r="F63" s="13" t="str">
        <f>'3. ALL COMPETENCES (SOURCE)'!F184</f>
        <v>• Documented and verified contribution to development and/or revision of policy/legislation/regulations.
• Demonstrate supporting knowledge.</v>
      </c>
      <c r="G63" s="13" t="str">
        <f>'3. ALL COMPETENCES (SOURCE)'!G184</f>
        <v xml:space="preserve">• Accreditation of prior qualifications and experience. and experience.
• Evidence portfolio.
</v>
      </c>
      <c r="H63" s="14">
        <f>'3. ALL COMPETENCES (SOURCE)'!H184</f>
        <v>0</v>
      </c>
    </row>
    <row r="64" spans="1:8" ht="204" x14ac:dyDescent="0.25">
      <c r="A64" s="380" t="str">
        <f>'3. ALL COMPETENCES (SOURCE)'!A185</f>
        <v>BIO 4.2</v>
      </c>
      <c r="B64" s="383" t="str">
        <f>'3. ALL COMPETENCES (SOURCE)'!B185</f>
        <v>Coordinate development of national programmes for biodiversity related research, survey and monitoring.</v>
      </c>
      <c r="C64" s="382" t="str">
        <f>'3. ALL COMPETENCES (SOURCE)'!C185</f>
        <v xml:space="preserve">• Identifying information gaps and research priorities for the PA system.
• Developing partnerships with research institutions.
• Directing development of national/regional research and monitoring programmes.
• Contributing to analysis and publication of research results.
• Disseminating results of research to support management of protected areas.
</v>
      </c>
      <c r="D64" s="13" t="str">
        <f>'3. ALL COMPETENCES (SOURCE)'!D185</f>
        <v>• National conservation policy and legislation.
• Research and monitoring approaches and methodologies.
• Details of major research institutions.</v>
      </c>
      <c r="E64" s="13">
        <f>'3. ALL COMPETENCES (SOURCE)'!E185</f>
        <v>0</v>
      </c>
      <c r="F64" s="13" t="str">
        <f>'3. ALL COMPETENCES (SOURCE)'!F185</f>
        <v>• Documented and verified contribution to a relevant national strategy plan, or project for research, survey and monitoring.
• Demonstrate supporting knowledge.</v>
      </c>
      <c r="G64" s="13" t="str">
        <f>'3. ALL COMPETENCES (SOURCE)'!G185</f>
        <v xml:space="preserve">• Accreditation of prior qualifications and experience. and experience.
• Evidence portfolio.
</v>
      </c>
      <c r="H64" s="14">
        <f>'3. ALL COMPETENCES (SOURCE)'!H185</f>
        <v>0</v>
      </c>
    </row>
    <row r="65" spans="1:8" ht="191.25" x14ac:dyDescent="0.25">
      <c r="A65" s="380" t="str">
        <f>'3. ALL COMPETENCES (SOURCE)'!A186</f>
        <v>BIO 4.3</v>
      </c>
      <c r="B65" s="383" t="str">
        <f>'3. ALL COMPETENCES (SOURCE)'!B186</f>
        <v>Coordinate national strategies, plans and activities for species conservation and recovery.</v>
      </c>
      <c r="C65" s="382" t="str">
        <f>'3. ALL COMPETENCES (SOURCE)'!C186</f>
        <v>• Identifying species of conservation importance nationally and within the protected area network.
• Developing strategies and plans for the conservation and/or recovery of threatened species on national/international/regional scales (in situ/ ex situ).
• Ensuring that protected areas contribute to implementation of the plans.
• Monitoring implementation of plans.</v>
      </c>
      <c r="D65" s="13" t="str">
        <f>'3. ALL COMPETENCES (SOURCE)'!D186</f>
        <v>• National conservation policy and legislation.
• Relevant red lists.
• National/international best practice and sources of information.</v>
      </c>
      <c r="E65" s="13">
        <f>'3. ALL COMPETENCES (SOURCE)'!E186</f>
        <v>0</v>
      </c>
      <c r="F65" s="13" t="str">
        <f>'3. ALL COMPETENCES (SOURCE)'!F186</f>
        <v>• Documented and verified contribution to a relevant national strategy. plan, or project for species conservation.
• Demonstrate supporting knowledge.</v>
      </c>
      <c r="G65" s="13" t="str">
        <f>'3. ALL COMPETENCES (SOURCE)'!G186</f>
        <v xml:space="preserve">• Accreditation of prior qualifications and experience. and experience.
• Evidence portfolio.
</v>
      </c>
      <c r="H65" s="14">
        <f>'3. ALL COMPETENCES (SOURCE)'!H186</f>
        <v>0</v>
      </c>
    </row>
    <row r="66" spans="1:8" ht="135" x14ac:dyDescent="0.25">
      <c r="A66" s="380" t="str">
        <f>'3. ALL COMPETENCES (SOURCE)'!A187</f>
        <v>BIO 4.4</v>
      </c>
      <c r="B66" s="383" t="str">
        <f>'3. ALL COMPETENCES (SOURCE)'!B187</f>
        <v>Coordinate development of national plans and activities for addressing threats from alien invasive species in a protected area system.</v>
      </c>
      <c r="C66" s="382" t="str">
        <f>'3. ALL COMPETENCES (SOURCE)'!C187</f>
        <v>• Developing strategies and plans to address the threat from alien invasive species (AIS).
• Ensuring that protected areas contribute to implementation of the plans.
• Monitoring implementation of plans.</v>
      </c>
      <c r="D66" s="13" t="str">
        <f>'3. ALL COMPETENCES (SOURCE)'!D187</f>
        <v>• Major threats from AIS to biodiversity and PAs.
• Methods for dealing with AIS (e.g. biosecurity measures, prevention, mitigation, eradication).
• National/international best practice and sources of information.</v>
      </c>
      <c r="E66" s="13">
        <f>'3. ALL COMPETENCES (SOURCE)'!E187</f>
        <v>0</v>
      </c>
      <c r="F66" s="13" t="str">
        <f>'3. ALL COMPETENCES (SOURCE)'!F187</f>
        <v>• Documented and verified contribution to a relevant national strategy, plan or project for addressing the threats from AIS.
• Demonstrate supporting knowledge.</v>
      </c>
      <c r="G66" s="13" t="str">
        <f>'3. ALL COMPETENCES (SOURCE)'!G187</f>
        <v xml:space="preserve">• Accreditation of prior qualifications and experience. and experience.
• Evidence portfolio.
</v>
      </c>
      <c r="H66" s="14">
        <f>'3. ALL COMPETENCES (SOURCE)'!H187</f>
        <v>0</v>
      </c>
    </row>
    <row r="67" spans="1:8" ht="204" x14ac:dyDescent="0.25">
      <c r="A67" s="380" t="str">
        <f>'3. ALL COMPETENCES (SOURCE)'!A188</f>
        <v>BIO 4.5</v>
      </c>
      <c r="B67" s="383" t="str">
        <f>'3. ALL COMPETENCES (SOURCE)'!B188</f>
        <v>Coordinate development of national plans and activities for ecosystem/habitat conservation, restoration and rehabilitation.</v>
      </c>
      <c r="C67" s="382" t="str">
        <f>'3. ALL COMPETENCES (SOURCE)'!C188</f>
        <v xml:space="preserve">• Identifying ecosystems, habitats and landscapes of conservation importance.
• Developing plans for the conservation, rehabilitation/restoration or creation of important habitats and ecosystems.
• Setting targets for habitat and ecosystem conservation.
• Ensuring that protected areas contribute to implementation of the plans.
• Monitoring implementation of plans.
</v>
      </c>
      <c r="D67" s="13" t="str">
        <f>'3. ALL COMPETENCES (SOURCE)'!D188</f>
        <v xml:space="preserve">• •National conservation policy and legislation.
• Major habitats and ecosystems and their status.
• National/international best practice.
</v>
      </c>
      <c r="E67" s="13">
        <f>'3. ALL COMPETENCES (SOURCE)'!E188</f>
        <v>0</v>
      </c>
      <c r="F67" s="13" t="str">
        <f>'3. ALL COMPETENCES (SOURCE)'!F188</f>
        <v>• Documented and verified contribution to a relevant national strategy, plan or project for species/habitat conservation.
• Demonstrate supporting knowledge.</v>
      </c>
      <c r="G67" s="13" t="str">
        <f>'3. ALL COMPETENCES (SOURCE)'!G188</f>
        <v xml:space="preserve">• Accreditation of prior qualifications and experience. and experience.
• Evidence portfolio.
</v>
      </c>
      <c r="H67" s="14">
        <f>'3. ALL COMPETENCES (SOURCE)'!H188</f>
        <v>0</v>
      </c>
    </row>
    <row r="68" spans="1:8" ht="204" x14ac:dyDescent="0.25">
      <c r="A68" s="380" t="str">
        <f>'3. ALL COMPETENCES (SOURCE)'!A189</f>
        <v>BIO 4.6</v>
      </c>
      <c r="B68" s="383" t="str">
        <f>'3. ALL COMPETENCES (SOURCE)'!B189</f>
        <v>Coordinate development of national plans and activities for resource use in protected areas.</v>
      </c>
      <c r="C68" s="382" t="str">
        <f>'3. ALL COMPETENCES (SOURCE)'!C189</f>
        <v>• Developing policies and plans for resource use in protected areas, including:
- Local collection (e.g. NTFPs).
- Traditional management (e.g. grazing).
- Commercial use (e.g. forestry, fish harvesting).
• Working at the national level to develop use limits and agreements.
• Ensuring that protected areas contribute to implementation of the plans.
• Monitoring implementation of plans.</v>
      </c>
      <c r="D68" s="13" t="str">
        <f>'3. ALL COMPETENCES (SOURCE)'!D189</f>
        <v>• National policy and legislation for conservation and resource use in PAs.
• Demand and uses of resources from PAs.
• Users of resources from PAs.
• National/international best practice.</v>
      </c>
      <c r="E68" s="13">
        <f>'3. ALL COMPETENCES (SOURCE)'!E189</f>
        <v>0</v>
      </c>
      <c r="F68" s="13" t="str">
        <f>'3. ALL COMPETENCES (SOURCE)'!F189</f>
        <v>• Documented and verified contribution to a relevant national strategy, plan or project for resource use in PAs.
• Demonstrate supporting knowledge.</v>
      </c>
      <c r="G68" s="13" t="str">
        <f>'3. ALL COMPETENCES (SOURCE)'!G189</f>
        <v xml:space="preserve">• Accreditation of prior qualifications and experience. and experience.
• Evidence portfolio.
</v>
      </c>
      <c r="H68" s="14">
        <f>'3. ALL COMPETENCES (SOURCE)'!H189</f>
        <v>0</v>
      </c>
    </row>
    <row r="69" spans="1:8" ht="105" x14ac:dyDescent="0.25">
      <c r="A69" s="380" t="str">
        <f>'3. ALL COMPETENCES (SOURCE)'!A190</f>
        <v>BIO 4.7</v>
      </c>
      <c r="B69" s="383" t="str">
        <f>'3. ALL COMPETENCES (SOURCE)'!B190</f>
        <v>Contribute significantly to international initiatives for conservation of species, habitats and ecosystems.</v>
      </c>
      <c r="C69" s="382" t="str">
        <f>'3. ALL COMPETENCES (SOURCE)'!C190</f>
        <v>• Actively participating in relevant international initiatives or groups (e.g. IUCN Species Survival Commission Specialist Groups, global reviews or strategies, etc.).
• Preparing international reports and publications.</v>
      </c>
      <c r="D69" s="13" t="str">
        <f>'3. ALL COMPETENCES (SOURCE)'!D190</f>
        <v>• Purpose and main elements of the relevant international agreements, conventions, initiatives etc.</v>
      </c>
      <c r="E69" s="13">
        <f>'3. ALL COMPETENCES (SOURCE)'!E190</f>
        <v>0</v>
      </c>
      <c r="F69" s="13" t="str">
        <f>'3. ALL COMPETENCES (SOURCE)'!F190</f>
        <v>• Documented and verified high level contribution to international biodiversity conservation agenda.
• Demonstrate supporting knowledge.</v>
      </c>
      <c r="G69" s="13" t="str">
        <f>'3. ALL COMPETENCES (SOURCE)'!G190</f>
        <v xml:space="preserve">• Accreditation of prior qualifications and experience. and experience.
• Evidence portfolio.
</v>
      </c>
      <c r="H69" s="14">
        <f>'3. ALL COMPETENCES (SOURCE)'!H190</f>
        <v>0</v>
      </c>
    </row>
    <row r="70" spans="1:8" ht="75" x14ac:dyDescent="0.25">
      <c r="A70" s="340" t="str">
        <f>'3. ALL COMPETENCES (SOURCE)'!A229</f>
        <v>CATEGORY</v>
      </c>
      <c r="B70" s="340" t="str">
        <f>'3. ALL COMPETENCES (SOURCE)'!B229</f>
        <v xml:space="preserve">LAR. UPHOLDING LAWS AND REGULATIONS </v>
      </c>
      <c r="C70" s="353" t="str">
        <f>'3. ALL COMPETENCES (SOURCE)'!C229</f>
        <v>Ensuring that laws, regulations, and rights affecting protected areas and biodiversity are upheld.</v>
      </c>
      <c r="D70" s="130" t="str">
        <f>'3. ALL COMPETENCES (SOURCE)'!D229</f>
        <v xml:space="preserve"> </v>
      </c>
      <c r="E70" s="225">
        <f>'3. ALL COMPETENCES (SOURCE)'!E229</f>
        <v>0</v>
      </c>
      <c r="F70" s="225">
        <f>'3. ALL COMPETENCES (SOURCE)'!F229</f>
        <v>0</v>
      </c>
      <c r="G70" s="225">
        <f>'3. ALL COMPETENCES (SOURCE)'!G229</f>
        <v>0</v>
      </c>
      <c r="H70" s="224">
        <f>'3. ALL COMPETENCES (SOURCE)'!H229</f>
        <v>0</v>
      </c>
    </row>
    <row r="71" spans="1:8" ht="157.5" x14ac:dyDescent="0.25">
      <c r="A71" s="333" t="str">
        <f>'3. ALL COMPETENCES (SOURCE)'!A231</f>
        <v>LAR 4</v>
      </c>
      <c r="B71" s="333" t="str">
        <f>'3. ALL COMPETENCES (SOURCE)'!B231</f>
        <v>UPHOLDING LAWS AND REGULATIONS. 
LEVEL 4</v>
      </c>
      <c r="C71" s="328" t="str">
        <f>'3. ALL COMPETENCES (SOURCE)'!C231</f>
        <v>Promote establishment of a sound policy and legal framework for reducing illegal activities threatening biodiversity and protected areas.</v>
      </c>
      <c r="D71" s="302" t="str">
        <f>'3. ALL COMPETENCES (SOURCE)'!D231</f>
        <v>• National and international policy and legislation for environmental crime and security.
• Main criminal threats affecting biodiversity and the PA system.
• National and global trends in wildlife crime.</v>
      </c>
      <c r="E71" s="303" t="str">
        <f>'3. ALL COMPETENCES (SOURCE)'!E231</f>
        <v xml:space="preserve"> PPP 4; ORG 4: COM 4; AWA 4; CAC 4; TEC 2; ADR 4</v>
      </c>
      <c r="F71" s="180" t="str">
        <f>'3. ALL COMPETENCES (SOURCE)'!F231</f>
        <v>EXAMPLE PERFORMANCE CRITERIA</v>
      </c>
      <c r="G71" s="180" t="str">
        <f>'3. ALL COMPETENCES (SOURCE)'!G231</f>
        <v>EXAMPLE MEANS OF ASSESSMENT</v>
      </c>
      <c r="H71" s="64" t="str">
        <f>'3. ALL COMPETENCES (SOURCE)'!H231</f>
        <v>RECOMMENDED PRIOR COMPETENCE REQUIREMENTS FOR THE LEVEL</v>
      </c>
    </row>
    <row r="72" spans="1:8" ht="75" x14ac:dyDescent="0.3">
      <c r="A72" s="334" t="str">
        <f>'3. ALL COMPETENCES (SOURCE)'!A232</f>
        <v>Code</v>
      </c>
      <c r="B72" s="26" t="str">
        <f>'3. ALL COMPETENCES (SOURCE)'!B232</f>
        <v>Competence Statement.
The individual should be able to:</v>
      </c>
      <c r="C72" s="349" t="str">
        <f>'3. ALL COMPETENCES (SOURCE)'!C232</f>
        <v>Details, scope and variations. 
A brief explanation of the competence.</v>
      </c>
      <c r="D72" s="154" t="str">
        <f>'3. ALL COMPETENCES (SOURCE)'!D232</f>
        <v>Main specific knowledge requirements for the competence.</v>
      </c>
      <c r="E72" s="154" t="str">
        <f>'3. ALL COMPETENCES (SOURCE)'!E232</f>
        <v xml:space="preserve"> </v>
      </c>
      <c r="F72" s="184" t="str">
        <f>'3. ALL COMPETENCES (SOURCE)'!F232</f>
        <v>Example performance criteria for certification</v>
      </c>
      <c r="G72" s="184" t="str">
        <f>'3. ALL COMPETENCES (SOURCE)'!G232</f>
        <v>Example means of assessment</v>
      </c>
      <c r="H72" s="100" t="str">
        <f>'3. ALL COMPETENCES (SOURCE)'!H232</f>
        <v>UNI; LAR 3; CAC 3</v>
      </c>
    </row>
    <row r="73" spans="1:8" ht="229.5" x14ac:dyDescent="0.25">
      <c r="A73" s="380" t="str">
        <f>'3. ALL COMPETENCES (SOURCE)'!A233</f>
        <v>LAR 4.1</v>
      </c>
      <c r="B73" s="383" t="str">
        <f>'3. ALL COMPETENCES (SOURCE)'!B233</f>
        <v>Coordinate analyses of law enforcement, compliance, crime prevention and security issues affecting biodiversity and protected areas.</v>
      </c>
      <c r="C73" s="382" t="str">
        <f>'3. ALL COMPETENCES (SOURCE)'!C233</f>
        <v>• Reviewing current policies and legislation related to environmental crime and law enforcement.
• Reviewing and analysing system wide threats and trends related to law enforcement (e.g. organised environmental crime, international wildlife trade, transboundary security threats).
• Reviewing and analysing system-wide results of law enforcement and compliance activities
• Identifying patterns, trends, successes and challenges.</v>
      </c>
      <c r="D73" s="13" t="str">
        <f>'3. ALL COMPETENCES (SOURCE)'!D233</f>
        <v>• The PA system, laws. policies and practices for upholding laws and regulations.
• Use of analytical tools and software.</v>
      </c>
      <c r="E73" s="13">
        <f>'3. ALL COMPETENCES (SOURCE)'!E233</f>
        <v>0</v>
      </c>
      <c r="F73" s="13" t="str">
        <f>'3. ALL COMPETENCES (SOURCE)'!F233</f>
        <v>• Submit a national analysis report of threats, trends and activities for law enforcement and compliance in the PA system.
• Demonstrate supporting knowledge.</v>
      </c>
      <c r="G73" s="13" t="str">
        <f>'3. ALL COMPETENCES (SOURCE)'!G233</f>
        <v>• Accreditation of prior qualifications and experience.
• Evidence portfolio assessment.</v>
      </c>
      <c r="H73" s="14">
        <f>'3. ALL COMPETENCES (SOURCE)'!H233</f>
        <v>0</v>
      </c>
    </row>
    <row r="74" spans="1:8" ht="229.5" x14ac:dyDescent="0.25">
      <c r="A74" s="380" t="str">
        <f>'3. ALL COMPETENCES (SOURCE)'!A234</f>
        <v>LAR 4.2</v>
      </c>
      <c r="B74" s="383" t="str">
        <f>'3. ALL COMPETENCES (SOURCE)'!B234</f>
        <v>Coordinate national policies, strategies, laws and regulations for addressing environmental crime and security threats.</v>
      </c>
      <c r="C74" s="382" t="str">
        <f>'3. ALL COMPETENCES (SOURCE)'!C234</f>
        <v xml:space="preserve">• Proposing new, and strengthening existing policies and legal instruments for protecting species, ecosystems, protected areas and the environment.
• Proposing new, and strengthening existing policies and legal instruments for law enforcement, compliance and crime prevention in protected areas.
• Lobbying for increased attention to wildlife and environment crime and imposition of appropriate penalties.
</v>
      </c>
      <c r="D74" s="13" t="str">
        <f>'3. ALL COMPETENCES (SOURCE)'!D234</f>
        <v xml:space="preserve">• Policies and laws affecting protected areas and biodiversity.
• Procedures for development and approval of legislation.
• Decision making structures and processes affecting legislation and its implementation.
</v>
      </c>
      <c r="E74" s="13">
        <f>'3. ALL COMPETENCES (SOURCE)'!E234</f>
        <v>0</v>
      </c>
      <c r="F74" s="13" t="str">
        <f>'3. ALL COMPETENCES (SOURCE)'!F234</f>
        <v>• Submit an analysis of requirements for improving the legal and regulatory framework.
• Submit documented and verified relevant contributions a national strategy. plan, or project (e.g. PA System Plan, NBSAP, NEAP).
• Demonstrate supporting knowledge.</v>
      </c>
      <c r="G74" s="13" t="str">
        <f>'3. ALL COMPETENCES (SOURCE)'!G234</f>
        <v>• Accreditation of prior qualifications and experience.
• Evidence portfolio assessment and interview.</v>
      </c>
      <c r="H74" s="14">
        <f>'3. ALL COMPETENCES (SOURCE)'!H234</f>
        <v>0</v>
      </c>
    </row>
    <row r="75" spans="1:8" ht="225" x14ac:dyDescent="0.25">
      <c r="A75" s="380" t="str">
        <f>'3. ALL COMPETENCES (SOURCE)'!A235</f>
        <v>LAR 4.3</v>
      </c>
      <c r="B75" s="383" t="str">
        <f>'3. ALL COMPETENCES (SOURCE)'!B235</f>
        <v>Coordinate development and implementation of  standards and operating procedures for law enforcement, crime prevention and security in the protected area system.</v>
      </c>
      <c r="C75" s="382" t="str">
        <f>'3. ALL COMPETENCES (SOURCE)'!C235</f>
        <v xml:space="preserve">• Working with law enforcement authorities, PA directors, managers and stakeholders to identify and develop priorities, strategies and approaches.
• Developing norms, standards and operating procedures and ensuring that protected areas adopt them.
• Ensuring provision of training of staff.
</v>
      </c>
      <c r="D75" s="13" t="str">
        <f>'3. ALL COMPETENCES (SOURCE)'!D235</f>
        <v>• Major threats to PA values and their sources and root causes.
• National and relevant international policy and legislation.
• Principles and practice of law enforcement and security operations. 
• Different approaches required for organised environmental crime and local illegal activity related to subsistence and conflicts over rights.</v>
      </c>
      <c r="E75" s="13">
        <f>'3. ALL COMPETENCES (SOURCE)'!E235</f>
        <v>0</v>
      </c>
      <c r="F75" s="13" t="str">
        <f>'3. ALL COMPETENCES (SOURCE)'!F235</f>
        <v>• Submit a set of details norms, standards and operating procedures for addressing threats to PAs.
• Demonstrate supporting knowledge.</v>
      </c>
      <c r="G75" s="13" t="str">
        <f>'3. ALL COMPETENCES (SOURCE)'!G235</f>
        <v>• Accreditation of prior qualifications and experience.
• Evidence portfolio assessment and interview.</v>
      </c>
      <c r="H75" s="14">
        <f>'3. ALL COMPETENCES (SOURCE)'!H235</f>
        <v>0</v>
      </c>
    </row>
    <row r="76" spans="1:8" ht="165.75" x14ac:dyDescent="0.25">
      <c r="A76" s="380" t="str">
        <f>'3. ALL COMPETENCES (SOURCE)'!A236</f>
        <v>LAR 4.4</v>
      </c>
      <c r="B76" s="383" t="str">
        <f>'3. ALL COMPETENCES (SOURCE)'!B236</f>
        <v>Coordinate law enforcement strategies and operations with other agencies.</v>
      </c>
      <c r="C76" s="382" t="str">
        <f>'3. ALL COMPETENCES (SOURCE)'!C236</f>
        <v xml:space="preserve">• Working with the judiciary and with national agencies for law enforcement and security to enforce legislation regarding biodiversity and protected areas.
• Agencies may include police, border guards, military and security services.
• Establishing mechanisms for joint operations and exchange of information. 
</v>
      </c>
      <c r="D76" s="13" t="str">
        <f>'3. ALL COMPETENCES (SOURCE)'!D236</f>
        <v>• National law enforcement and security agencies and their mandates and responsibilities.</v>
      </c>
      <c r="E76" s="13">
        <f>'3. ALL COMPETENCES (SOURCE)'!E236</f>
        <v>0</v>
      </c>
      <c r="F76" s="13" t="str">
        <f>'3. ALL COMPETENCES (SOURCE)'!F236</f>
        <v>• Submit evidence of effective interagency coordination of law enforcement activities.
• Demonstrate supporting knowledge.</v>
      </c>
      <c r="G76" s="13" t="str">
        <f>'3. ALL COMPETENCES (SOURCE)'!G236</f>
        <v>• Accreditation of prior qualifications and experience.
• Evidence portfolio assessment and interview.</v>
      </c>
      <c r="H76" s="14">
        <f>'3. ALL COMPETENCES (SOURCE)'!H236</f>
        <v>0</v>
      </c>
    </row>
    <row r="77" spans="1:8" ht="120" x14ac:dyDescent="0.25">
      <c r="A77" s="380" t="str">
        <f>'3. ALL COMPETENCES (SOURCE)'!A237</f>
        <v>LAR 4.5</v>
      </c>
      <c r="B77" s="383" t="str">
        <f>'3. ALL COMPETENCES (SOURCE)'!B237</f>
        <v>Contribute significantly to development of international policy and/or legal responses to major threats affecting biodiversity and protected areas.</v>
      </c>
      <c r="C77" s="382" t="str">
        <f>'3. ALL COMPETENCES (SOURCE)'!C237</f>
        <v>• Participating in international initiatives against wildlife and environmental crime (e.g. through organisations such as CITES, EU Timber Regulation/ FLEGT, efforts to combat illegal wildlife trade etc.).</v>
      </c>
      <c r="D77" s="13" t="str">
        <f>'3. ALL COMPETENCES (SOURCE)'!D237</f>
        <v>• Relevant international law, policy and initiatives.</v>
      </c>
      <c r="E77" s="13">
        <f>'3. ALL COMPETENCES (SOURCE)'!E237</f>
        <v>0</v>
      </c>
      <c r="F77" s="13" t="str">
        <f>'3. ALL COMPETENCES (SOURCE)'!F237</f>
        <v>• Submit evidence of significant high level participation in international efforts against wildlife and environmental crime. 
• Demonstrate supporting knowledge.</v>
      </c>
      <c r="G77" s="13" t="str">
        <f>'3. ALL COMPETENCES (SOURCE)'!G237</f>
        <v>• Accreditation of prior qualifications and experience.
• Evidence portfolio assessment and interview.</v>
      </c>
      <c r="H77" s="14">
        <f>'3. ALL COMPETENCES (SOURCE)'!H237</f>
        <v>0</v>
      </c>
    </row>
    <row r="78" spans="1:8" ht="126" x14ac:dyDescent="0.25">
      <c r="A78" s="340" t="str">
        <f>'3. ALL COMPETENCES (SOURCE)'!A275</f>
        <v>CATEGORY</v>
      </c>
      <c r="B78" s="361" t="str">
        <f>'3. ALL COMPETENCES (SOURCE)'!B275</f>
        <v>COM. LOCAL COMMUNITIES AND CULTURES</v>
      </c>
      <c r="C78" s="346" t="str">
        <f>'3. ALL COMPETENCES (SOURCE)'!C275</f>
        <v xml:space="preserve">
Establishing systems of protected area governance and management that address the needs and rights of local communities.</v>
      </c>
      <c r="D78" s="179" t="str">
        <f>'3. ALL COMPETENCES (SOURCE)'!D275</f>
        <v xml:space="preserve"> </v>
      </c>
      <c r="E78" s="179">
        <f>'3. ALL COMPETENCES (SOURCE)'!E275</f>
        <v>0</v>
      </c>
      <c r="F78" s="179">
        <f>'3. ALL COMPETENCES (SOURCE)'!F275</f>
        <v>0</v>
      </c>
      <c r="G78" s="179">
        <f>'3. ALL COMPETENCES (SOURCE)'!G275</f>
        <v>0</v>
      </c>
      <c r="H78" s="38">
        <f>'3. ALL COMPETENCES (SOURCE)'!H275</f>
        <v>0</v>
      </c>
    </row>
    <row r="79" spans="1:8" ht="315" x14ac:dyDescent="0.25">
      <c r="A79" s="333" t="str">
        <f>'3. ALL COMPETENCES (SOURCE)'!A277</f>
        <v>COM 4</v>
      </c>
      <c r="B79" s="362" t="str">
        <f>'3. ALL COMPETENCES (SOURCE)'!B277</f>
        <v>LOCAL COMMUNITIES AND CULTURES. LEVEL 4</v>
      </c>
      <c r="C79" s="347" t="str">
        <f>'3. ALL COMPETENCES (SOURCE)'!C277</f>
        <v>Ensure system wide recognition of community rights and needs, and enable community participation in protected area governance and management.</v>
      </c>
      <c r="D79" s="302" t="str">
        <f>'3. ALL COMPETENCES (SOURCE)'!D277</f>
        <v xml:space="preserve">• Diversity of stakeholders, communities and cultures across the PA system and surrounding areas.
• National and international policies, legislation, plans and assistance programmes relevant to protected areas, local communities, indigenous peoples and human rights.
• Principles of free, prior and informed consent.
• Rights based approaches to development and natural resource management.
</v>
      </c>
      <c r="E79" s="303" t="str">
        <f>'3. ALL COMPETENCES (SOURCE)'!E277</f>
        <v xml:space="preserve"> PPP 4; ORG 4; AWA 4; CAC 4; TEC 2 ADR 4; LAR 4</v>
      </c>
      <c r="F79" s="180" t="str">
        <f>'3. ALL COMPETENCES (SOURCE)'!F277</f>
        <v>EXAMPLE PERFORMANCE CRITERIA</v>
      </c>
      <c r="G79" s="180" t="str">
        <f>'3. ALL COMPETENCES (SOURCE)'!G277</f>
        <v>EXAMPLE MEANS OF ASSESSMENT</v>
      </c>
      <c r="H79" s="64" t="str">
        <f>'3. ALL COMPETENCES (SOURCE)'!H277</f>
        <v>RECOMMENDED PRIOR COMPETENCE REQUIREMENTS FOR THE LEVEL</v>
      </c>
    </row>
    <row r="80" spans="1:8" ht="75" x14ac:dyDescent="0.3">
      <c r="A80" s="334" t="str">
        <f>'3. ALL COMPETENCES (SOURCE)'!A278</f>
        <v>Code</v>
      </c>
      <c r="B80" s="26" t="str">
        <f>'3. ALL COMPETENCES (SOURCE)'!B278</f>
        <v>Competence Statement.
The individual should be able to:</v>
      </c>
      <c r="C80" s="348" t="str">
        <f>'3. ALL COMPETENCES (SOURCE)'!C278</f>
        <v>Details, scope and variations. 
A brief explanation of the competence.</v>
      </c>
      <c r="D80" s="154" t="str">
        <f>'3. ALL COMPETENCES (SOURCE)'!D278</f>
        <v>Main specific knowledge requirements for the competence.</v>
      </c>
      <c r="E80" s="154" t="str">
        <f>'3. ALL COMPETENCES (SOURCE)'!E278</f>
        <v xml:space="preserve"> </v>
      </c>
      <c r="F80" s="184" t="str">
        <f>'3. ALL COMPETENCES (SOURCE)'!F278</f>
        <v>Example performance criteria for certification</v>
      </c>
      <c r="G80" s="184" t="str">
        <f>'3. ALL COMPETENCES (SOURCE)'!G278</f>
        <v>Example means of assessment</v>
      </c>
      <c r="H80" s="100" t="str">
        <f>'3. ALL COMPETENCES (SOURCE)'!H278</f>
        <v>UNI; COM 3; CAC 3</v>
      </c>
    </row>
    <row r="81" spans="1:8" ht="267.75" x14ac:dyDescent="0.25">
      <c r="A81" s="380" t="str">
        <f>'3. ALL COMPETENCES (SOURCE)'!A279</f>
        <v>COM 4.1</v>
      </c>
      <c r="B81" s="383" t="str">
        <f>'3. ALL COMPETENCES (SOURCE)'!B279</f>
        <v>Contribute significantly to formal recognition of the roles, rights and needs of local and indigenous communities in and around protected areas.</v>
      </c>
      <c r="C81" s="382" t="str">
        <f>'3. ALL COMPETENCES (SOURCE)'!C279</f>
        <v xml:space="preserve">• Ensuring that the rights and interests of local communities and indigenous peoples (LCs and IPs) are adequately reflected in policies, laws, regulations and procedures relevant to protected areas.
• Promoting formal recognition of the roles, rights and needs of LCs and IPs. (e.g. through legislation, policies for the PA system, negotiated agreements with indigenous and community groups etc.).
• Promoting the adoption of the principles of free prior informed consent.
• Promoting compliance with international conventions and other agreements.
</v>
      </c>
      <c r="D81" s="13" t="str">
        <f>'3. ALL COMPETENCES (SOURCE)'!D279</f>
        <v>• Laws, policies and practices related to communities, natural resources and protected areas.
• Relationships between IPs and LCs and protected areas.
• Main individuals/organisations representing IPS and LCs.
• Relevant international conventions and agreements.</v>
      </c>
      <c r="E81" s="13">
        <f>'3. ALL COMPETENCES (SOURCE)'!E279</f>
        <v>0</v>
      </c>
      <c r="F81" s="13" t="str">
        <f>'3. ALL COMPETENCES (SOURCE)'!F279</f>
        <v>• Submit an analysis of requirements for improving the legal and regulatory framework.
• Documented and verified relevant contributions a national strategy. plan, or project (e.g. PA System Plan, NBSAP, NEAP).
• Demonstrate supporting knowledge.</v>
      </c>
      <c r="G81" s="13" t="str">
        <f>'3. ALL COMPETENCES (SOURCE)'!G279</f>
        <v>• Accreditation of prior qualifications and experience.
• Evidence portfolio assessment.</v>
      </c>
      <c r="H81" s="14">
        <f>'3. ALL COMPETENCES (SOURCE)'!H279</f>
        <v>0</v>
      </c>
    </row>
    <row r="82" spans="1:8" ht="357" x14ac:dyDescent="0.25">
      <c r="A82" s="380" t="str">
        <f>'3. ALL COMPETENCES (SOURCE)'!A280</f>
        <v>COM 4.2</v>
      </c>
      <c r="B82" s="383" t="str">
        <f>'3. ALL COMPETENCES (SOURCE)'!B280</f>
        <v>Enable integration of the needs and rights of local and indigenous communities into governance and management of protected areas.</v>
      </c>
      <c r="C82" s="382" t="str">
        <f>'3. ALL COMPETENCES (SOURCE)'!C280</f>
        <v xml:space="preserve">• Coordinating assessments of the status, needs and rights of local and indigenous communities in and around protected areas.
• Ensuring that PA management authorities respect laws and regulations affecting local communities and indigenous peoples and their rights of access to and use of resources in PAs (including consideration of traditional laws, rights and knowledge).
• Organising related training and awareness programmes for protected area decision makers and staff and for local communities.
• Enabling establishment of community conserved areas/zones.
• Mobilising resources to support community support and development in and around PAs.
</v>
      </c>
      <c r="D82" s="13" t="str">
        <f>'3. ALL COMPETENCES (SOURCE)'!D280</f>
        <v>• Relevant national policy and legislation.
• International agreements related to local communities, indigenous peoples and protected areas 
• Details of main local stakeholders, communities and indigenous peoples associated with protected areas in the national system.
• Options for and examples of improving and securing rights of PA communities.</v>
      </c>
      <c r="E82" s="13">
        <f>'3. ALL COMPETENCES (SOURCE)'!E280</f>
        <v>0</v>
      </c>
      <c r="F82" s="13" t="str">
        <f>'3. ALL COMPETENCES (SOURCE)'!F280</f>
        <v>• Submit evidence of active and effective promotion and support of community roles and rights across a  PA system.
• Demonstrate supporting knowledge.</v>
      </c>
      <c r="G82" s="13" t="str">
        <f>'3. ALL COMPETENCES (SOURCE)'!G280</f>
        <v>• Accreditation of prior qualifications and experience.
• Evidence portfolio assessment. 
• Testimony of PA communities or indigenous peoples’ groups.</v>
      </c>
      <c r="H82" s="14">
        <f>'3. ALL COMPETENCES (SOURCE)'!H280</f>
        <v>0</v>
      </c>
    </row>
    <row r="83" spans="1:8" ht="280.5" x14ac:dyDescent="0.25">
      <c r="A83" s="380" t="str">
        <f>'3. ALL COMPETENCES (SOURCE)'!A281</f>
        <v>COM 4.3</v>
      </c>
      <c r="B83" s="383" t="str">
        <f>'3. ALL COMPETENCES (SOURCE)'!B281</f>
        <v>Institutionalise formal participation of local communities in governance and management of protected areas.</v>
      </c>
      <c r="C83" s="382" t="str">
        <f>'3. ALL COMPETENCES (SOURCE)'!C281</f>
        <v xml:space="preserve">• Actively encouraging and enabling appropriate forms of participatory governance of protected areas (e.g. through establishing a range of PA categories and management systems that enable community support and participation, formalising mechanisms for participatory governance, supporting PA directors to establish participatory governance, recognising Community Conserved Areas  etc.)
• Enabling access for PA personnel and local communities to information, guidance, training and support for improved governance.
</v>
      </c>
      <c r="D83" s="13" t="str">
        <f>'3. ALL COMPETENCES (SOURCE)'!D281</f>
        <v>• National policy and legislation regarding governance of PAs and natural resources.
• Options for and examples of improving and extending governance of PAs.
• IUCN governance and protected area categories.</v>
      </c>
      <c r="E83" s="13">
        <f>'3. ALL COMPETENCES (SOURCE)'!E281</f>
        <v>0</v>
      </c>
      <c r="F83" s="13" t="str">
        <f>'3. ALL COMPETENCES (SOURCE)'!F281</f>
        <v>• Submit evidence of active and effective introduction of appropriate forms of participatory governance across the PA system.
• Demonstrate supporting knowledge.</v>
      </c>
      <c r="G83" s="13" t="str">
        <f>'3. ALL COMPETENCES (SOURCE)'!G281</f>
        <v xml:space="preserve">• Accreditation of prior qualifications and experience.
• Evidence portfolio assessment.
• Testimony of PA communities or indigenous peoples’ groups.
</v>
      </c>
      <c r="H83" s="14">
        <f>'3. ALL COMPETENCES (SOURCE)'!H281</f>
        <v>0</v>
      </c>
    </row>
    <row r="84" spans="1:8" ht="216.75" x14ac:dyDescent="0.25">
      <c r="A84" s="380" t="str">
        <f>'3. ALL COMPETENCES (SOURCE)'!A282</f>
        <v>COM 4.4</v>
      </c>
      <c r="B84" s="383" t="str">
        <f>'3. ALL COMPETENCES (SOURCE)'!B282</f>
        <v>Contribute significantly to initiatives to support the fair and equitable sharing of benefits arising from the use of genetic resources (access and benefit sharing).</v>
      </c>
      <c r="C84" s="382" t="str">
        <f>'3. ALL COMPETENCES (SOURCE)'!C282</f>
        <v xml:space="preserve">• Coordinating assessments of the current situation concerning access and benefit sharing.
• Establishing national legislation, regulations and processes for access and benefit sharing.
• Supporting protected area managers in local application of access and benefit sharing mechanisms.
• Organising relevant training and awareness programmes for protected area decision makers and staff. 
</v>
      </c>
      <c r="D84" s="13" t="str">
        <f>'3. ALL COMPETENCES (SOURCE)'!D282</f>
        <v>• Provisions of the Nagoya Protocol.
• International best practice and case studies regarding access and benefit sharing.
• National policy and legislation regarding access and benefit sharing.</v>
      </c>
      <c r="E84" s="13">
        <f>'3. ALL COMPETENCES (SOURCE)'!E282</f>
        <v>0</v>
      </c>
      <c r="F84" s="13" t="str">
        <f>'3. ALL COMPETENCES (SOURCE)'!F282</f>
        <v>• Submit evidence of active and effective introduction of appropriate forms of participatory governance across the PA system.
• Demonstrate supporting knowledge.</v>
      </c>
      <c r="G84" s="13" t="str">
        <f>'3. ALL COMPETENCES (SOURCE)'!G282</f>
        <v xml:space="preserve">• Accreditation of prior qualifications and experience.
• Evidence portfolio assessment.
• Testimony of PA communities or indigenous peoples’ groups.
</v>
      </c>
      <c r="H84" s="14">
        <f>'3. ALL COMPETENCES (SOURCE)'!H282</f>
        <v>0</v>
      </c>
    </row>
    <row r="85" spans="1:8" ht="127.5" x14ac:dyDescent="0.25">
      <c r="A85" s="380" t="str">
        <f>'3. ALL COMPETENCES (SOURCE)'!A283</f>
        <v>COM 4.5</v>
      </c>
      <c r="B85" s="383" t="str">
        <f>'3. ALL COMPETENCES (SOURCE)'!B283</f>
        <v>Contribute significantly to international initiatives for improving engagement of local and indigenous communities in protected area management.</v>
      </c>
      <c r="C85" s="382" t="str">
        <f>'3. ALL COMPETENCES (SOURCE)'!C283</f>
        <v>• Making a significant and recognised contribution internationally (e.g. through publication of specialist guidance, active membership of an IUCN specialist group, conference presentations, provision of high level training etc.).
• International best practice.</v>
      </c>
      <c r="D85" s="13" t="str">
        <f>'3. ALL COMPETENCES (SOURCE)'!D283</f>
        <v>• International policy and legislation regarding governance of PAs and natural resources.
• Options for and best practice examples of improving/extending governance of PAs.</v>
      </c>
      <c r="E85" s="13">
        <f>'3. ALL COMPETENCES (SOURCE)'!E283</f>
        <v>0</v>
      </c>
      <c r="F85" s="13" t="str">
        <f>'3. ALL COMPETENCES (SOURCE)'!F283</f>
        <v>• Submit evidence of track record of international activities and contributions.
• Demonstrate supporting knowledge.</v>
      </c>
      <c r="G85" s="13" t="str">
        <f>'3. ALL COMPETENCES (SOURCE)'!G283</f>
        <v xml:space="preserve">• Accreditation of prior qualifications and experience.
• Evidence portfolio assessment.
</v>
      </c>
      <c r="H85" s="14">
        <f>'3. ALL COMPETENCES (SOURCE)'!H283</f>
        <v>0</v>
      </c>
    </row>
    <row r="86" spans="1:8" ht="94.5" x14ac:dyDescent="0.25">
      <c r="A86" s="340" t="str">
        <f>'3. ALL COMPETENCES (SOURCE)'!A310</f>
        <v>CATEGORY</v>
      </c>
      <c r="B86" s="361" t="str">
        <f>'3. ALL COMPETENCES (SOURCE)'!B310</f>
        <v>TRP. TOURISM, RECREATION AND PUBLIC USE</v>
      </c>
      <c r="C86" s="346" t="str">
        <f>'3. ALL COMPETENCES (SOURCE)'!C310</f>
        <v>Providing environmentally and economically sustainable tourism and recreation opportunities in and around protected areas.</v>
      </c>
      <c r="D86" s="131" t="str">
        <f>'3. ALL COMPETENCES (SOURCE)'!D310</f>
        <v xml:space="preserve"> </v>
      </c>
      <c r="E86" s="131">
        <f>'3. ALL COMPETENCES (SOURCE)'!E310</f>
        <v>0</v>
      </c>
      <c r="F86" s="131">
        <f>'3. ALL COMPETENCES (SOURCE)'!F310</f>
        <v>0</v>
      </c>
      <c r="G86" s="131">
        <f>'3. ALL COMPETENCES (SOURCE)'!G310</f>
        <v>0</v>
      </c>
      <c r="H86" s="131">
        <f>'3. ALL COMPETENCES (SOURCE)'!H310</f>
        <v>0</v>
      </c>
    </row>
    <row r="87" spans="1:8" ht="283.5" x14ac:dyDescent="0.25">
      <c r="A87" s="333" t="str">
        <f>'3. ALL COMPETENCES (SOURCE)'!A312</f>
        <v>TRP 4</v>
      </c>
      <c r="B87" s="362" t="str">
        <f>'3. ALL COMPETENCES (SOURCE)'!B312</f>
        <v>TOURISM, RECREATION AND PUBLIC USE. LEVEL 4</v>
      </c>
      <c r="C87" s="347" t="str">
        <f>'3. ALL COMPETENCES (SOURCE)'!C312</f>
        <v xml:space="preserve">Enable system-wide provision of opportunities for environmentally and economically sustainable tourism and recreation </v>
      </c>
      <c r="D87" s="302" t="str">
        <f>'3. ALL COMPETENCES (SOURCE)'!D312</f>
        <v xml:space="preserve">• National and international policy and legislation on tourism.
• National and international trends in tourism.
• Principles and international best practice for nature based tourism.
• Meanings of different types of tourism (ecotourism, agro-tourism, nature based tourism etc.)
• Functioning of the tourism sector.
</v>
      </c>
      <c r="E87" s="303" t="str">
        <f>'3. ALL COMPETENCES (SOURCE)'!E312</f>
        <v>PPP 4; ORG 4; AWA 4; CAC 4; TEC 2; ADR 4</v>
      </c>
      <c r="F87" s="180" t="str">
        <f>'3. ALL COMPETENCES (SOURCE)'!F312</f>
        <v>EXAMPLE PERFORMANCE CRITERIA</v>
      </c>
      <c r="G87" s="180" t="str">
        <f>'3. ALL COMPETENCES (SOURCE)'!G312</f>
        <v>EXAMPLE MEANS OF ASSESSMENT</v>
      </c>
      <c r="H87" s="64" t="str">
        <f>'3. ALL COMPETENCES (SOURCE)'!H312</f>
        <v>RECOMMENDED PRIOR COMPETENCE REQUIREMENTS FOR THE LEVEL</v>
      </c>
    </row>
    <row r="88" spans="1:8" ht="75" x14ac:dyDescent="0.25">
      <c r="A88" s="334" t="str">
        <f>'3. ALL COMPETENCES (SOURCE)'!A313</f>
        <v>Code</v>
      </c>
      <c r="B88" s="26" t="str">
        <f>'3. ALL COMPETENCES (SOURCE)'!B313</f>
        <v>Competence Statement. The individual should be able to:</v>
      </c>
      <c r="C88" s="349" t="str">
        <f>'3. ALL COMPETENCES (SOURCE)'!C313</f>
        <v>Details, scope and variations. 
A brief explanation of the competence.</v>
      </c>
      <c r="D88" s="143" t="str">
        <f>'3. ALL COMPETENCES (SOURCE)'!D313</f>
        <v>Main specific knowledge requirements for the competence.</v>
      </c>
      <c r="E88" s="143" t="str">
        <f>'3. ALL COMPETENCES (SOURCE)'!E313</f>
        <v xml:space="preserve"> </v>
      </c>
      <c r="F88" s="184" t="str">
        <f>'3. ALL COMPETENCES (SOURCE)'!F313</f>
        <v>Example performance criteria for certification</v>
      </c>
      <c r="G88" s="184" t="str">
        <f>'3. ALL COMPETENCES (SOURCE)'!G313</f>
        <v>Example means of assessment</v>
      </c>
      <c r="H88" s="100" t="str">
        <f>'3. ALL COMPETENCES (SOURCE)'!H313</f>
        <v>UNI; TRP 3; CAC 3</v>
      </c>
    </row>
    <row r="89" spans="1:8" ht="216.75" x14ac:dyDescent="0.25">
      <c r="A89" s="380" t="str">
        <f>'3. ALL COMPETENCES (SOURCE)'!A314</f>
        <v>TRP 4.1</v>
      </c>
      <c r="B89" s="383" t="str">
        <f>'3. ALL COMPETENCES (SOURCE)'!B314</f>
        <v>Coordinate development of a national policy and strategy for public use, tourism and recreation in and around protected areas.</v>
      </c>
      <c r="C89" s="382" t="str">
        <f>'3. ALL COMPETENCES (SOURCE)'!C314</f>
        <v xml:space="preserve">• Analysing legal and regulatory frameworks for tourism.
• Identifying types of tourism and recreation activity appropriate to protected areas.
• Identifying types of tourism and recreation that are incompatible with protected area objectives.
• Developing a national strategy, guidance, norms and standard operating procedures for public access and activities in PAs.
</v>
      </c>
      <c r="D89" s="13" t="str">
        <f>'3. ALL COMPETENCES (SOURCE)'!D314</f>
        <v>• National laws, policies for tourism.
• Functioning of the national tourism sector.
• Principles and practices of sustainable tourism in the context of PAs.
• Current provision of and opportunities for public use of PAs.</v>
      </c>
      <c r="E89" s="13">
        <f>'3. ALL COMPETENCES (SOURCE)'!E314</f>
        <v>0</v>
      </c>
      <c r="F89" s="13" t="str">
        <f>'3. ALL COMPETENCES (SOURCE)'!F314</f>
        <v>• Submit an analysis of requirements for improving the legal and regulatory framework for tourism.
• Submit and mobilise a national/regional strategy for development of sustainable public use, tourism and recreation in PAs.</v>
      </c>
      <c r="G89" s="13" t="str">
        <f>'3. ALL COMPETENCES (SOURCE)'!G314</f>
        <v>• Accreditation of prior qualifications and experience.
• Evidence portfolio assessment. and interview.</v>
      </c>
      <c r="H89" s="14">
        <f>'3. ALL COMPETENCES (SOURCE)'!H314</f>
        <v>0</v>
      </c>
    </row>
    <row r="90" spans="1:8" ht="293.25" x14ac:dyDescent="0.25">
      <c r="A90" s="380" t="str">
        <f>'3. ALL COMPETENCES (SOURCE)'!A315</f>
        <v>TRP 4.2</v>
      </c>
      <c r="B90" s="383" t="str">
        <f>'3. ALL COMPETENCES (SOURCE)'!B315</f>
        <v>Enable provision of appropriate opportunities for sustainable public use, tourism and recreation across a protected area system.</v>
      </c>
      <c r="C90" s="382" t="str">
        <f>'3. ALL COMPETENCES (SOURCE)'!C315</f>
        <v>• Ensuring establishment of PAs in categories that allow tourism and recreation. 
• Encouraging and supporting PA directors to identify and develop tourism, recreation and public use facilities, opportunities and programmes.
• Promoting the benefits of responsible tourism in PAs, for both PA managers, local communities and local economies.
• Enabling access for senior PA personnel to information, guidance, training, advice, projects etc.
• Enabling partnerships with the tourism sector for development and marketing of appropriate tourism facilities, services and products.</v>
      </c>
      <c r="D90" s="13" t="str">
        <f>'3. ALL COMPETENCES (SOURCE)'!D315</f>
        <v>• Opportunities and limitations for tourism and recreation in PAs across the system.
• Principles and practices of sustainable tourism in the context of PAs.
• Current provision of and opportunities for public use of PAs.</v>
      </c>
      <c r="E90" s="13">
        <f>'3. ALL COMPETENCES (SOURCE)'!E315</f>
        <v>0</v>
      </c>
      <c r="F90" s="13" t="str">
        <f>'3. ALL COMPETENCES (SOURCE)'!F315</f>
        <v>• Submit evidence of an appropriate and balanced range of opportunities for tourism, recreation and public use across the PA system.
• Demonstrate supporting knowledge.</v>
      </c>
      <c r="G90" s="13" t="str">
        <f>'3. ALL COMPETENCES (SOURCE)'!G315</f>
        <v>• Accreditation of prior qualifications and experience.
• Evidence portfolio assessment.</v>
      </c>
      <c r="H90" s="14">
        <f>'3. ALL COMPETENCES (SOURCE)'!H315</f>
        <v>0</v>
      </c>
    </row>
    <row r="91" spans="1:8" ht="135" x14ac:dyDescent="0.25">
      <c r="A91" s="380" t="str">
        <f>'3. ALL COMPETENCES (SOURCE)'!A316</f>
        <v>TRP 4.3</v>
      </c>
      <c r="B91" s="383" t="str">
        <f>'3. ALL COMPETENCES (SOURCE)'!B316</f>
        <v>Promote the system of protected areas as destinations for public use, sustainable tourism and recreation.</v>
      </c>
      <c r="C91" s="382" t="str">
        <f>'3. ALL COMPETENCES (SOURCE)'!C316</f>
        <v>• Working with national authorities, agencies and the private sector to develop, market and promote tourism opportunities in protected areas.
• Ensuring that the PA system is included in national plans and policies for tourism marketing.</v>
      </c>
      <c r="D91" s="13" t="str">
        <f>'3. ALL COMPETENCES (SOURCE)'!D316</f>
        <v>• Opportunities for tourism and recreation in PAs.
• Functioning of and trends in the tourism sector (nationally and internationally).
• Marketing approaches and techniques.</v>
      </c>
      <c r="E91" s="13">
        <f>'3. ALL COMPETENCES (SOURCE)'!E316</f>
        <v>0</v>
      </c>
      <c r="F91" s="13" t="str">
        <f>'3. ALL COMPETENCES (SOURCE)'!F316</f>
        <v>• Submit a national/regional marketing campaign for public use, tourism and recreation in PAs.
• Demonstrate supporting knowledge.</v>
      </c>
      <c r="G91" s="13" t="str">
        <f>'3. ALL COMPETENCES (SOURCE)'!G316</f>
        <v>• Accreditation of prior qualifications and experience.
• Evidence portfolio assessment.</v>
      </c>
      <c r="H91" s="14">
        <f>'3. ALL COMPETENCES (SOURCE)'!H316</f>
        <v>0</v>
      </c>
    </row>
    <row r="92" spans="1:8" ht="150" x14ac:dyDescent="0.25">
      <c r="A92" s="380" t="str">
        <f>'3. ALL COMPETENCES (SOURCE)'!A317</f>
        <v>TRP 4.4</v>
      </c>
      <c r="B92" s="383" t="str">
        <f>'3. ALL COMPETENCES (SOURCE)'!B317</f>
        <v>Contribute significantly to international initiatives for developing sustainable tourism and recreation in and around protected areas.</v>
      </c>
      <c r="C92" s="382" t="str">
        <f>'3. ALL COMPETENCES (SOURCE)'!C317</f>
        <v>• Making a significant and recognised contribution internationally (e.g. through publication of specialist guidance, active membership of an IUCN specialist group, conference presentations, provision of high level training etc.).</v>
      </c>
      <c r="D92" s="13" t="str">
        <f>'3. ALL COMPETENCES (SOURCE)'!D317</f>
        <v>• Options for and best practice examples of improving and extending sustainable tourism and recreation in and around PAs 
• International policy and legislation regarding tourism and recreation in PAs /rural areas.</v>
      </c>
      <c r="E92" s="13">
        <f>'3. ALL COMPETENCES (SOURCE)'!E317</f>
        <v>0</v>
      </c>
      <c r="F92" s="13" t="str">
        <f>'3. ALL COMPETENCES (SOURCE)'!F317</f>
        <v>• Submit evidence of track record of contributions.
• Demonstrate supporting knowledge.</v>
      </c>
      <c r="G92" s="13" t="str">
        <f>'3. ALL COMPETENCES (SOURCE)'!G317</f>
        <v>• Accreditation of prior qualifications and experience.
• Evidence portfolio assessment.</v>
      </c>
      <c r="H92" s="14">
        <f>'3. ALL COMPETENCES (SOURCE)'!H317</f>
        <v>0</v>
      </c>
    </row>
    <row r="93" spans="1:8" ht="120" x14ac:dyDescent="0.25">
      <c r="A93" s="340" t="str">
        <f>'3. ALL COMPETENCES (SOURCE)'!A347</f>
        <v>CATEGORY</v>
      </c>
      <c r="B93" s="340" t="str">
        <f>'3. ALL COMPETENCES (SOURCE)'!B347</f>
        <v>AWA. AWARENESS AND EDUCATION</v>
      </c>
      <c r="C93" s="353" t="str">
        <f>'3. ALL COMPETENCES (SOURCE)'!C347</f>
        <v>Ensuring that local stakeholders, visitors, decision makers and the wider public are aware of protected areas, their purpose and values, and how they are governed and managed.</v>
      </c>
      <c r="D93" s="146">
        <f>'3. ALL COMPETENCES (SOURCE)'!D347</f>
        <v>0</v>
      </c>
      <c r="E93" s="146">
        <f>'3. ALL COMPETENCES (SOURCE)'!E347</f>
        <v>0</v>
      </c>
      <c r="F93" s="179">
        <f>'3. ALL COMPETENCES (SOURCE)'!F347</f>
        <v>0</v>
      </c>
      <c r="G93" s="179">
        <f>'3. ALL COMPETENCES (SOURCE)'!G347</f>
        <v>0</v>
      </c>
      <c r="H93" s="38">
        <f>'3. ALL COMPETENCES (SOURCE)'!H347</f>
        <v>0</v>
      </c>
    </row>
    <row r="94" spans="1:8" ht="173.25" x14ac:dyDescent="0.25">
      <c r="A94" s="333" t="str">
        <f>'3. ALL COMPETENCES (SOURCE)'!A349</f>
        <v>AWA 4</v>
      </c>
      <c r="B94" s="333" t="str">
        <f>'3. ALL COMPETENCES (SOURCE)'!B349</f>
        <v>AWARENESS AND EDUCATION. LEVEL 4</v>
      </c>
      <c r="C94" s="328" t="str">
        <f>'3. ALL COMPETENCES (SOURCE)'!C349</f>
        <v>Promote national and international awareness of the protected area system, its purpose and values.</v>
      </c>
      <c r="D94" s="302" t="str">
        <f>'3. ALL COMPETENCES (SOURCE)'!D349</f>
        <v>• Principles and practice of communication, awareness raising, advocacy and social marketing.
• Relevant global best practice and examples (e.g. through IUCN, Conventions, CBD Programme of Work on Protected Areas).</v>
      </c>
      <c r="E94" s="303" t="str">
        <f>'3. ALL COMPETENCES (SOURCE)'!E349</f>
        <v xml:space="preserve"> TRP 4; PPP 4; FRM 4: PPP 4: ORG 4; CAC 4; TEC 2; ADR 4</v>
      </c>
      <c r="F94" s="180" t="str">
        <f>'3. ALL COMPETENCES (SOURCE)'!F349</f>
        <v>EXAMPLE PERFORMANCE CRITERIA</v>
      </c>
      <c r="G94" s="180" t="str">
        <f>'3. ALL COMPETENCES (SOURCE)'!G349</f>
        <v>EXAMPLE MEANS OF ASSESSMENT</v>
      </c>
      <c r="H94" s="64" t="str">
        <f>'3. ALL COMPETENCES (SOURCE)'!H349</f>
        <v>RECOMMENDED PRIOR COMPETENCE REQUIREMENTS FOR THE LEVEL</v>
      </c>
    </row>
    <row r="95" spans="1:8" ht="75" x14ac:dyDescent="0.25">
      <c r="A95" s="334" t="str">
        <f>'3. ALL COMPETENCES (SOURCE)'!A350</f>
        <v>Code</v>
      </c>
      <c r="B95" s="334" t="str">
        <f>'3. ALL COMPETENCES (SOURCE)'!B350</f>
        <v>Competence Statement.
The individual should be able to:</v>
      </c>
      <c r="C95" s="329" t="str">
        <f>'3. ALL COMPETENCES (SOURCE)'!C350</f>
        <v>Details, scope and variations. 
A brief explanation of the competence.</v>
      </c>
      <c r="D95" s="143" t="str">
        <f>'3. ALL COMPETENCES (SOURCE)'!D350</f>
        <v>Main specific knowledge requirements for the competence.</v>
      </c>
      <c r="E95" s="143" t="str">
        <f>'3. ALL COMPETENCES (SOURCE)'!E350</f>
        <v xml:space="preserve"> </v>
      </c>
      <c r="F95" s="184" t="str">
        <f>'3. ALL COMPETENCES (SOURCE)'!F350</f>
        <v>Example performance criteria for certification</v>
      </c>
      <c r="G95" s="184" t="str">
        <f>'3. ALL COMPETENCES (SOURCE)'!G350</f>
        <v>Example means of assessment</v>
      </c>
      <c r="H95" s="100" t="str">
        <f>'3. ALL COMPETENCES (SOURCE)'!H350</f>
        <v>UNI; AWA 3; CAC 3</v>
      </c>
    </row>
    <row r="96" spans="1:8" ht="165" x14ac:dyDescent="0.25">
      <c r="A96" s="380" t="str">
        <f>'3. ALL COMPETENCES (SOURCE)'!A351</f>
        <v>AWA 4.1</v>
      </c>
      <c r="B96" s="383" t="str">
        <f>'3. ALL COMPETENCES (SOURCE)'!B351</f>
        <v>Coordinate development of a strategy for visibility, awareness and education across the protected area system.</v>
      </c>
      <c r="C96" s="382" t="str">
        <f>'3. ALL COMPETENCES (SOURCE)'!C351</f>
        <v xml:space="preserve">• Developing a national image for the system of PAs.
• Identifying key audiences, messages and media for awareness and education.
• Developing a national strategy, guidance and standards for communication, awareness, interpretation, education and design.
</v>
      </c>
      <c r="D96" s="13" t="str">
        <f>'3. ALL COMPETENCES (SOURCE)'!D351</f>
        <v>• Processes for developing a communication strategy.
• Details of the protected area system.
• Principles of effective communication and design.</v>
      </c>
      <c r="E96" s="13">
        <f>'3. ALL COMPETENCES (SOURCE)'!E351</f>
        <v>0</v>
      </c>
      <c r="F96" s="13" t="str">
        <f>'3. ALL COMPETENCES (SOURCE)'!F351</f>
        <v>• Submit a communication and awareness strategy for the PA system.
• Documented and verified relevant contributions a national strategy. plan, or project (e.g. PA System Plan, NBSAP, NEAP).
• Demonstrate supporting knowledge.</v>
      </c>
      <c r="G96" s="13" t="str">
        <f>'3. ALL COMPETENCES (SOURCE)'!G351</f>
        <v>• Accreditation of prior qualifications and experience.
• Evidence portfolio assessment.</v>
      </c>
      <c r="H96" s="14">
        <f>'3. ALL COMPETENCES (SOURCE)'!H351</f>
        <v>0</v>
      </c>
    </row>
    <row r="97" spans="1:8" ht="255" x14ac:dyDescent="0.25">
      <c r="A97" s="380" t="str">
        <f>'3. ALL COMPETENCES (SOURCE)'!A352</f>
        <v>AWA 4.2</v>
      </c>
      <c r="B97" s="383" t="str">
        <f>'3. ALL COMPETENCES (SOURCE)'!B352</f>
        <v>Promote national awareness and understanding of the protected area system and its values.</v>
      </c>
      <c r="C97" s="382" t="str">
        <f>'3. ALL COMPETENCES (SOURCE)'!C352</f>
        <v>• Explaining, representing and maintaining the profile of the PA system through events, media work, participation in conferences, policy fora, campaigns etc.
• Coordinating national awareness campaigns focusing on protected areas.
• Establishing mechanisms for dialogue and information exchange between protected area officials, stakeholders, relevant sectors and civil society.
• Presenting detailed arguments and justifications for government and sectoral support of PAs and biodiversity.</v>
      </c>
      <c r="D97" s="13" t="str">
        <f>'3. ALL COMPETENCES (SOURCE)'!D352</f>
        <v>• Details of the protected area system.
• Range of stakeholders relevant to PA management.
• Communication and advocacy techniques.
• National and international opportunities and forums for awareness raising.
• Media awareness.</v>
      </c>
      <c r="E97" s="13">
        <f>'3. ALL COMPETENCES (SOURCE)'!E352</f>
        <v>0</v>
      </c>
      <c r="F97" s="13" t="str">
        <f>'3. ALL COMPETENCES (SOURCE)'!F352</f>
        <v>• Submit evidence of extensive track record of relevant activities for raising awareness of and promoting conservation of biodiversity and PAs.
• Demonstrate supporting knowledge.</v>
      </c>
      <c r="G97" s="13" t="str">
        <f>'3. ALL COMPETENCES (SOURCE)'!G352</f>
        <v>• Accreditation of prior qualifications and experience.
• Evidence portfolio assessment.</v>
      </c>
      <c r="H97" s="14">
        <f>'3. ALL COMPETENCES (SOURCE)'!H352</f>
        <v>0</v>
      </c>
    </row>
    <row r="98" spans="1:8" ht="165.75" x14ac:dyDescent="0.25">
      <c r="A98" s="380" t="str">
        <f>'3. ALL COMPETENCES (SOURCE)'!A353</f>
        <v>AWA 4.3</v>
      </c>
      <c r="B98" s="383" t="str">
        <f>'3. ALL COMPETENCES (SOURCE)'!B353</f>
        <v>Promote the inclusion of protected area and biodiversity issues in educational curricula.</v>
      </c>
      <c r="C98" s="382" t="str">
        <f>'3. ALL COMPETENCES (SOURCE)'!C353</f>
        <v xml:space="preserve">• Promoting inclusion of PA/biodiversity issues into educational curricula at all levels.
• Enabling access by educational authorities to information and materials for curriculum development.
• Promoting development of university and college courses and curricula in applied conservation and protected area management. </v>
      </c>
      <c r="D98" s="13" t="str">
        <f>'3. ALL COMPETENCES (SOURCE)'!D353</f>
        <v>• Structure and functioning of the educational sector.
• Requirements for development of curricula and educational programmes.</v>
      </c>
      <c r="E98" s="13">
        <f>'3. ALL COMPETENCES (SOURCE)'!E353</f>
        <v>0</v>
      </c>
      <c r="F98" s="13" t="str">
        <f>'3. ALL COMPETENCES (SOURCE)'!F353</f>
        <v>• Submit evidence of successful efforts incorporate protected areas and biodiversity conservation into educational curricula and courses.
• Demonstrate supporting knowledge.</v>
      </c>
      <c r="G98" s="13" t="str">
        <f>'3. ALL COMPETENCES (SOURCE)'!G353</f>
        <v>• Accreditation of prior qualifications and experience.
• Evidence portfolio assessment. and interview.</v>
      </c>
      <c r="H98" s="14">
        <f>'3. ALL COMPETENCES (SOURCE)'!H353</f>
        <v>0</v>
      </c>
    </row>
    <row r="99" spans="1:8" ht="150" x14ac:dyDescent="0.25">
      <c r="A99" s="380" t="str">
        <f>'3. ALL COMPETENCES (SOURCE)'!A354</f>
        <v>AWA 4.4</v>
      </c>
      <c r="B99" s="383" t="str">
        <f>'3. ALL COMPETENCES (SOURCE)'!B354</f>
        <v>Contribute significantly to international initiatives for improving awareness, education and information related to protected areas.</v>
      </c>
      <c r="C99" s="382" t="str">
        <f>'3. ALL COMPETENCES (SOURCE)'!C354</f>
        <v>• Making a significant and recognised contribution internationally (e.g. through publication of specialist guidance, active membership of an IUCN specialist group, conference presentations, provision of high level training etc.).</v>
      </c>
      <c r="D99" s="13" t="str">
        <f>'3. ALL COMPETENCES (SOURCE)'!D354</f>
        <v>• Options for and best practice examples of improving and awareness, education and interpretation in and around PAs.
• International policy and legislation regarding awareness, education, media.</v>
      </c>
      <c r="E99" s="13">
        <f>'3. ALL COMPETENCES (SOURCE)'!E354</f>
        <v>0</v>
      </c>
      <c r="F99" s="13" t="str">
        <f>'3. ALL COMPETENCES (SOURCE)'!F354</f>
        <v>• Submit evidence of extensive track record of contributions.
• Demonstrate supporting knowledge.</v>
      </c>
      <c r="G99" s="13" t="str">
        <f>'3. ALL COMPETENCES (SOURCE)'!G354</f>
        <v>• Accreditation of prior qualifications and experience.
• Evidence portfolio assessment.</v>
      </c>
      <c r="H99" s="14">
        <f>'3. ALL COMPETENCES (SOURCE)'!H354</f>
        <v>0</v>
      </c>
    </row>
  </sheetData>
  <mergeCells count="1">
    <mergeCell ref="F39:H39"/>
  </mergeCells>
  <pageMargins left="0.23622047244094491" right="0.23622047244094491" top="0.59055118110236227" bottom="0.59055118110236227" header="0.31496062992125984" footer="0.31496062992125984"/>
  <pageSetup paperSize="9" fitToHeight="0" orientation="landscape" horizontalDpi="4294967292" r:id="rId1"/>
  <headerFooter>
    <oddFooter>&amp;CCompetence details Level 4. Page &amp;P.</oddFooter>
  </headerFooter>
  <rowBreaks count="7" manualBreakCount="7">
    <brk id="21" max="2" man="1"/>
    <brk id="38" max="2" man="1"/>
    <brk id="58" max="16383" man="1"/>
    <brk id="69" max="2" man="1"/>
    <brk id="77" max="16383" man="1"/>
    <brk id="85" max="16383" man="1"/>
    <brk id="9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I114"/>
  <sheetViews>
    <sheetView showZeros="0" topLeftCell="A110" zoomScale="50" zoomScaleNormal="50" zoomScaleSheetLayoutView="75" workbookViewId="0">
      <selection activeCell="I110" sqref="I1:I1048576"/>
    </sheetView>
  </sheetViews>
  <sheetFormatPr defaultRowHeight="15" outlineLevelRow="3" x14ac:dyDescent="0.25"/>
  <cols>
    <col min="1" max="1" width="19.42578125" customWidth="1"/>
    <col min="2" max="2" width="41.28515625" customWidth="1"/>
    <col min="3" max="3" width="90.140625" customWidth="1"/>
    <col min="4" max="4" width="49.140625" customWidth="1"/>
    <col min="5" max="5" width="33" customWidth="1"/>
    <col min="6" max="8" width="41.5703125" customWidth="1"/>
  </cols>
  <sheetData>
    <row r="1" spans="1:8" ht="31.5" x14ac:dyDescent="0.25">
      <c r="A1" s="354" t="str">
        <f>'3. ALL COMPETENCES (SOURCE)'!A2</f>
        <v>GROUP</v>
      </c>
      <c r="B1" s="354" t="str">
        <f>'3. ALL COMPETENCES (SOURCE)'!B2</f>
        <v>A. PLANNING, MANAGEMENT AND ADMINISTRATION</v>
      </c>
      <c r="C1" s="341" t="str">
        <f>'3. ALL COMPETENCES (SOURCE)'!C2</f>
        <v>Planning, management and administration of protected areas.</v>
      </c>
      <c r="D1" s="111">
        <f>'3. ALL COMPETENCES (SOURCE)'!D2</f>
        <v>0</v>
      </c>
      <c r="E1" s="237">
        <f>'3. ALL COMPETENCES (SOURCE)'!E2</f>
        <v>0</v>
      </c>
      <c r="F1" s="166">
        <f>'3. ALL COMPETENCES (SOURCE)'!F2</f>
        <v>0</v>
      </c>
      <c r="G1" s="166">
        <f>'3. ALL COMPETENCES (SOURCE)'!G2</f>
        <v>0</v>
      </c>
      <c r="H1" s="74">
        <f>'3. ALL COMPETENCES (SOURCE)'!H2</f>
        <v>0</v>
      </c>
    </row>
    <row r="2" spans="1:8" ht="31.5" x14ac:dyDescent="0.25">
      <c r="A2" s="355" t="str">
        <f>'3. ALL COMPETENCES (SOURCE)'!A3</f>
        <v>CATEGORY</v>
      </c>
      <c r="B2" s="355" t="str">
        <f>'3. ALL COMPETENCES (SOURCE)'!B3</f>
        <v>PPP. PROTECTED AREA POLICY, PLANNING AND PROJECTS</v>
      </c>
      <c r="C2" s="342" t="str">
        <f>'3. ALL COMPETENCES (SOURCE)'!C3</f>
        <v>Providing a strategic and rationally planned framework for protected area management.</v>
      </c>
      <c r="D2" s="113" t="str">
        <f>'3. ALL COMPETENCES (SOURCE)'!D3</f>
        <v xml:space="preserve"> </v>
      </c>
      <c r="E2" s="238">
        <f>'3. ALL COMPETENCES (SOURCE)'!E3</f>
        <v>0</v>
      </c>
      <c r="F2" s="167">
        <f>'3. ALL COMPETENCES (SOURCE)'!F3</f>
        <v>0</v>
      </c>
      <c r="G2" s="167">
        <f>'3. ALL COMPETENCES (SOURCE)'!G3</f>
        <v>0</v>
      </c>
      <c r="H2" s="73">
        <f>'3. ALL COMPETENCES (SOURCE)'!H3</f>
        <v>0</v>
      </c>
    </row>
    <row r="3" spans="1:8" ht="63" x14ac:dyDescent="0.25">
      <c r="A3" s="356" t="str">
        <f>'3. ALL COMPETENCES (SOURCE)'!A25</f>
        <v>PPP 3</v>
      </c>
      <c r="B3" s="356" t="str">
        <f>'3. ALL COMPETENCES (SOURCE)'!B25</f>
        <v>PROTECTED AREA POLICY, PLANNING AND PROJECTS. 
LEVEL 3</v>
      </c>
      <c r="C3" s="343" t="str">
        <f>'3. ALL COMPETENCES (SOURCE)'!C25</f>
        <v>Direct development and implementation of strategies, plans and projects for achieving protected area goals.</v>
      </c>
      <c r="D3" s="290" t="str">
        <f>'3. ALL COMPETENCES (SOURCE)'!D25</f>
        <v>• Legislation and organisational policies and procedures for PA planning and management.
• Principles and processes of project design and planning.</v>
      </c>
      <c r="E3" s="291" t="str">
        <f>'3. ALL COMPETENCES (SOURCE)'!E25</f>
        <v>ORG 3; HRM 3; FRM 3; ADR 3; CAC 3; TEC 2; all applied management competences at Level 3.</v>
      </c>
      <c r="F3" s="168" t="str">
        <f>'3. ALL COMPETENCES (SOURCE)'!F25</f>
        <v>EXAMPLE PERFORMANCE CRITERIA</v>
      </c>
      <c r="G3" s="168" t="str">
        <f>'3. ALL COMPETENCES (SOURCE)'!G25</f>
        <v>EXAMPLE MEANS OF ASSESSMENT</v>
      </c>
      <c r="H3" s="61" t="str">
        <f>'3. ALL COMPETENCES (SOURCE)'!H25</f>
        <v>RECOMMENDED PRIOR COMPETENCE REQUIREMENTS FOR THE LEVEL</v>
      </c>
    </row>
    <row r="4" spans="1:8" ht="37.5" x14ac:dyDescent="0.25">
      <c r="A4" s="62" t="str">
        <f>'3. ALL COMPETENCES (SOURCE)'!A26</f>
        <v>Code</v>
      </c>
      <c r="B4" s="357" t="str">
        <f>'3. ALL COMPETENCES (SOURCE)'!B26</f>
        <v>Competence Statement.
The individual should be able to:</v>
      </c>
      <c r="C4" s="344" t="str">
        <f>'3. ALL COMPETENCES (SOURCE)'!C26</f>
        <v>Details, scope and variations.
A brief explanation of the competence.</v>
      </c>
      <c r="D4" s="118" t="str">
        <f>'3. ALL COMPETENCES (SOURCE)'!D26</f>
        <v>Main specific knowledge requirements for the competence.</v>
      </c>
      <c r="E4" s="227" t="str">
        <f>'3. ALL COMPETENCES (SOURCE)'!E26</f>
        <v xml:space="preserve"> </v>
      </c>
      <c r="F4" s="233" t="str">
        <f>'3. ALL COMPETENCES (SOURCE)'!F26</f>
        <v>Example performance criteria for certification</v>
      </c>
      <c r="G4" s="233" t="str">
        <f>'3. ALL COMPETENCES (SOURCE)'!G26</f>
        <v>Example means of assessment</v>
      </c>
      <c r="H4" s="234" t="str">
        <f>'3. ALL COMPETENCES (SOURCE)'!H26</f>
        <v>UNI; ADR 2; ORG 2; CAC 2</v>
      </c>
    </row>
    <row r="5" spans="1:8" ht="76.5" x14ac:dyDescent="0.25">
      <c r="A5" s="380" t="str">
        <f>'3. ALL COMPETENCES (SOURCE)'!A27</f>
        <v>PPP 3.1</v>
      </c>
      <c r="B5" s="384" t="str">
        <f>'3. ALL COMPETENCES (SOURCE)'!B27</f>
        <v>Direct the participatory development of a protected area management plan using a recognised format and process.</v>
      </c>
      <c r="C5" s="382" t="str">
        <f>'3. ALL COMPETENCES (SOURCE)'!C27</f>
        <v xml:space="preserve">• Developing medium to long-term management strategies, objectives and plans covering all aspects of protected area management, according to a recognised comprehensive format and using a rational, participatory process.
</v>
      </c>
      <c r="D5" s="6" t="str">
        <f>'3. ALL COMPETENCES (SOURCE)'!D27</f>
        <v>• National legislation and regulations for management planning.
• International practice on formats and processes for management planning.
• Methods for ensuring stakeholder participation.</v>
      </c>
      <c r="E5" s="239">
        <f>'3. ALL COMPETENCES (SOURCE)'!E27</f>
        <v>0</v>
      </c>
      <c r="F5" s="6" t="str">
        <f>'3. ALL COMPETENCES (SOURCE)'!F27</f>
        <v>• Submit a full management plan for a protected area, developed using a rational and participatory process.
• Demonstrate supporting knowledge.</v>
      </c>
      <c r="G5" s="6" t="str">
        <f>'3. ALL COMPETENCES (SOURCE)'!G27</f>
        <v>• Accreditation of prior qualifications and experience.
• Evidence portfolio assessment.</v>
      </c>
      <c r="H5" s="6">
        <f>'3. ALL COMPETENCES (SOURCE)'!H27</f>
        <v>0</v>
      </c>
    </row>
    <row r="6" spans="1:8" ht="60" x14ac:dyDescent="0.25">
      <c r="A6" s="380" t="str">
        <f>'3. ALL COMPETENCES (SOURCE)'!A28</f>
        <v>PPP 3.2</v>
      </c>
      <c r="B6" s="384" t="str">
        <f>'3. ALL COMPETENCES (SOURCE)'!B28</f>
        <v>Direct a structured threat assessment for a protected area.</v>
      </c>
      <c r="C6" s="382" t="str">
        <f>'3. ALL COMPETENCES (SOURCE)'!C28</f>
        <v>• Assessing and evaluating specific pressures and threats to the protected areas and biodiversity using a structured system.
• Identifying resulting impacts.</v>
      </c>
      <c r="D6" s="6" t="str">
        <f>'3. ALL COMPETENCES (SOURCE)'!D28</f>
        <v>• Application of standard threat assessment frameworks (e.g. Management Effectiveness Tracking Tool, Conservation Measures Partnership Taxonomy of Threats).</v>
      </c>
      <c r="E6" s="239">
        <f>'3. ALL COMPETENCES (SOURCE)'!E28</f>
        <v>0</v>
      </c>
      <c r="F6" s="6" t="str">
        <f>'3. ALL COMPETENCES (SOURCE)'!F28</f>
        <v>• Submit a comprehensive threat assessment for a protected area or similar site.
• Demonstrate supporting knowledge.</v>
      </c>
      <c r="G6" s="6" t="str">
        <f>'3. ALL COMPETENCES (SOURCE)'!G28</f>
        <v>• Accreditation of prior qualifications and experience.
• Evidence portfolio assessment.</v>
      </c>
      <c r="H6" s="6">
        <f>'3. ALL COMPETENCES (SOURCE)'!H28</f>
        <v>0</v>
      </c>
    </row>
    <row r="7" spans="1:8" ht="76.5" x14ac:dyDescent="0.25">
      <c r="A7" s="380" t="str">
        <f>'3. ALL COMPETENCES (SOURCE)'!A29</f>
        <v>PPP 3.3</v>
      </c>
      <c r="B7" s="384" t="str">
        <f>'3. ALL COMPETENCES (SOURCE)'!B29</f>
        <v>Direct the development of a protected area zoning system.</v>
      </c>
      <c r="C7" s="382" t="str">
        <f>'3. ALL COMPETENCES (SOURCE)'!C29</f>
        <v xml:space="preserve">• Rational identification of zones according to the functions and category of the PA and defined criteria for zonation.
• Developing specific regulations for each zone.
• Ensuring adequate identification, participation and consideration of stakeholders in the process.
• Defining detailed regulations associated with the zones.
</v>
      </c>
      <c r="D7" s="6" t="str">
        <f>'3. ALL COMPETENCES (SOURCE)'!D29</f>
        <v>• National legislation and regulations for zonation.
• International best practice for zonation.
• Stakeholders of the PA and their needs, rights and priorities.</v>
      </c>
      <c r="E7" s="239">
        <f>'3. ALL COMPETENCES (SOURCE)'!E29</f>
        <v>0</v>
      </c>
      <c r="F7" s="6" t="str">
        <f>'3. ALL COMPETENCES (SOURCE)'!F29</f>
        <v>• Submit of a detailed and rationally justified zonation system and associated regulations.
• Demonstrate supporting knowledge.</v>
      </c>
      <c r="G7" s="6" t="str">
        <f>'3. ALL COMPETENCES (SOURCE)'!G29</f>
        <v>• Accreditation of prior qualifications and experience.
• Evidence portfolio assessment.</v>
      </c>
      <c r="H7" s="6">
        <f>'3. ALL COMPETENCES (SOURCE)'!H29</f>
        <v>0</v>
      </c>
    </row>
    <row r="8" spans="1:8" ht="76.5" x14ac:dyDescent="0.25">
      <c r="A8" s="380" t="str">
        <f>'3. ALL COMPETENCES (SOURCE)'!A30</f>
        <v>PPP 3.4</v>
      </c>
      <c r="B8" s="384" t="str">
        <f>'3. ALL COMPETENCES (SOURCE)'!B30</f>
        <v>Direct development of project proposals and plans for a protected area using recognised formats and processes.</v>
      </c>
      <c r="C8" s="382" t="str">
        <f>'3. ALL COMPETENCES (SOURCE)'!C30</f>
        <v xml:space="preserve">• Identifying needs and opportunties for projects.
• Preparing proposals for donor or government assisted projects (targeted and time limited investments) using a prescribed format.
• Ensuring adequate identification and participation of stakeholders and implementation partners in the process.
</v>
      </c>
      <c r="D8" s="6" t="str">
        <f>'3. ALL COMPETENCES (SOURCE)'!D30</f>
        <v>• Main likely donors and required formats for proposals.
• Project identification and planning processes.
• Participatory approaches.</v>
      </c>
      <c r="E8" s="239">
        <f>'3. ALL COMPETENCES (SOURCE)'!E30</f>
        <v>0</v>
      </c>
      <c r="F8" s="6" t="str">
        <f>'3. ALL COMPETENCES (SOURCE)'!F30</f>
        <v>• Submit and secure approval for a proposal for a complex project. 
• Demonstrate supporting knowledge.</v>
      </c>
      <c r="G8" s="6" t="str">
        <f>'3. ALL COMPETENCES (SOURCE)'!G30</f>
        <v>• Accreditation of prior qualifications and experience.
• Evidence portfolio assessment.</v>
      </c>
      <c r="H8" s="6">
        <f>'3. ALL COMPETENCES (SOURCE)'!H30</f>
        <v>0</v>
      </c>
    </row>
    <row r="9" spans="1:8" ht="105" x14ac:dyDescent="0.25">
      <c r="A9" s="380" t="str">
        <f>'3. ALL COMPETENCES (SOURCE)'!A31</f>
        <v>PPP 3.5</v>
      </c>
      <c r="B9" s="384" t="str">
        <f>'3. ALL COMPETENCES (SOURCE)'!B31</f>
        <v>Direct implementation of projects and plans.</v>
      </c>
      <c r="C9" s="382" t="str">
        <f>'3. ALL COMPETENCES (SOURCE)'!C31</f>
        <v>• Ensuring that management plans and/projects are implemented in a timely and efficient manner according to plans/contracts. 
• Preparing detailed plans for implementation.
• Monitoring and evaluating implementation against targets and objectives.
• Reporting on overall performance and impact.</v>
      </c>
      <c r="D9" s="6" t="str">
        <f>'3. ALL COMPETENCES (SOURCE)'!D31</f>
        <v xml:space="preserve">• Project management techniques and processess. 
• Relevant monitoring and reporting systems used by donors/projects.
• Principles of monitoring and use of various types of indicator.
</v>
      </c>
      <c r="E9" s="239">
        <f>'3. ALL COMPETENCES (SOURCE)'!E31</f>
        <v>0</v>
      </c>
      <c r="F9" s="6" t="str">
        <f>'3. ALL COMPETENCES (SOURCE)'!F31</f>
        <v>• Submit evidence of successful implementation, reporting and monitoring of a major plan or project. 
• Demonstrate supporting knowledge.</v>
      </c>
      <c r="G9" s="6" t="str">
        <f>'3. ALL COMPETENCES (SOURCE)'!G31</f>
        <v>• Accreditation of prior qualifications and experience.
• Evidence portfolio assessment.</v>
      </c>
      <c r="H9" s="6">
        <f>'3. ALL COMPETENCES (SOURCE)'!H31</f>
        <v>0</v>
      </c>
    </row>
    <row r="10" spans="1:8" ht="89.25" x14ac:dyDescent="0.25">
      <c r="A10" s="380" t="str">
        <f>'3. ALL COMPETENCES (SOURCE)'!A32</f>
        <v>PPP 3.6</v>
      </c>
      <c r="B10" s="384" t="str">
        <f>'3. ALL COMPETENCES (SOURCE)'!B32</f>
        <v>Direct the development of risk/disaster assessments and contingency plans.</v>
      </c>
      <c r="C10" s="382" t="str">
        <f>'3. ALL COMPETENCES (SOURCE)'!C32</f>
        <v xml:space="preserve">• Identifying the major threats and risks for major disasters to the PA (e.g. Fire, flood earthquake, pollution, drought, armed conflict, humanitarian crises).
• Preparing plans for minimising the risks and for dealing with disasters.
• Putting in place means for managing waste and controlling pollution (procedures, facilities, equipment).
• Putting in place means for dealing with disasters (acquiring equipment, design of infrastructure, training staff and stakeholders etc.).
</v>
      </c>
      <c r="D10" s="6" t="str">
        <f>'3. ALL COMPETENCES (SOURCE)'!D32</f>
        <v>• The potential threats and risks to the PA and their impacts.
• Risk assessment and contingency planning techniques and procedures.</v>
      </c>
      <c r="E10" s="239">
        <f>'3. ALL COMPETENCES (SOURCE)'!E32</f>
        <v>0</v>
      </c>
      <c r="F10" s="6" t="str">
        <f>'3. ALL COMPETENCES (SOURCE)'!F32</f>
        <v>• Submit a detailed risk assessment and contingency plan for a PA.
• Demonstrate supporting knowledge.</v>
      </c>
      <c r="G10" s="6" t="str">
        <f>'3. ALL COMPETENCES (SOURCE)'!G32</f>
        <v>• Accreditation of prior qualifications and experience.
• Evidence portfolio assessment.</v>
      </c>
      <c r="H10" s="6">
        <f>'3. ALL COMPETENCES (SOURCE)'!H32</f>
        <v>0</v>
      </c>
    </row>
    <row r="11" spans="1:8" ht="90" x14ac:dyDescent="0.25">
      <c r="A11" s="380" t="str">
        <f>'3. ALL COMPETENCES (SOURCE)'!A33</f>
        <v>PPP 3.7</v>
      </c>
      <c r="B11" s="384" t="str">
        <f>'3. ALL COMPETENCES (SOURCE)'!B33</f>
        <v>Direct identification and implementation of measures to address the impacts of climate change.</v>
      </c>
      <c r="C11" s="382" t="str">
        <f>'3. ALL COMPETENCES (SOURCE)'!C33</f>
        <v>• Identifying the major threats and risks to the PA resulting from climate change (with respect to species, ecosystems, local communities and economies)
• Identifying options and preparing plans for avoidance, mitigation and adaptation.
• Putting in place means for monitoring climate change and its impacts and effectiveness of interventions.
• Putting in place means for implementing plans (securing funding, raising awareness, training staff and stakeholders etc.).</v>
      </c>
      <c r="D11" s="6" t="str">
        <f>'3. ALL COMPETENCES (SOURCE)'!D33</f>
        <v>• The potential threats and risks to the PA resulting from climate change.
• Options and measures for avoidance, reduction, mitigation and adaptation.
• Specific schemes for supporting responses to climate change (e.g. REDD +).</v>
      </c>
      <c r="E11" s="239">
        <f>'3. ALL COMPETENCES (SOURCE)'!E33</f>
        <v>0</v>
      </c>
      <c r="F11" s="6" t="str">
        <f>'3. ALL COMPETENCES (SOURCE)'!F33</f>
        <v>• Submit a detailed assessment of potential climate change impacts for a PA and a plan for addressing impacts.
• Demonstrate supporting knowledge.</v>
      </c>
      <c r="G11" s="6" t="str">
        <f>'3. ALL COMPETENCES (SOURCE)'!G33</f>
        <v>• Accreditation of prior qualifications and experience.
• Evidence portfolio assessment.</v>
      </c>
      <c r="H11" s="6">
        <f>'3. ALL COMPETENCES (SOURCE)'!H33</f>
        <v>0</v>
      </c>
    </row>
    <row r="12" spans="1:8" ht="135" x14ac:dyDescent="0.25">
      <c r="A12" s="380" t="str">
        <f>'3. ALL COMPETENCES (SOURCE)'!A34</f>
        <v>PPP 3.8</v>
      </c>
      <c r="B12" s="384" t="str">
        <f>'3. ALL COMPETENCES (SOURCE)'!B34</f>
        <v>Direct the planning, implementation and monitoring of major construction projects.</v>
      </c>
      <c r="C12" s="382" t="str">
        <f>'3. ALL COMPETENCES (SOURCE)'!C34</f>
        <v>• Preparing plans for the location and specifications of physical infrastructure.
• Working with designers, architects and developers to ensure appropriate specifications for major structures and installations ( e.g. visitor centres, ranger stations, tourism facilities, roads, bridges, etc.).
• Ensuring that environmental, landscape and social impacts are minimised.
• Ensuring that infrastructure and construction projects by other parties in the protected area conform with agreements and regulations and are subject to required impact assessments.</v>
      </c>
      <c r="D12" s="6" t="str">
        <f>'3. ALL COMPETENCES (SOURCE)'!D34</f>
        <v>• Laws and regulations for urbanisation and construction.
• Design and construction parameters, principles and practices.
• Official processes for tendering and awarding contracts.
• Main stages and actors in the design and construction process.
• EIA processes (see PPP 3.10).</v>
      </c>
      <c r="E12" s="239">
        <f>'3. ALL COMPETENCES (SOURCE)'!E34</f>
        <v>0</v>
      </c>
      <c r="F12" s="6" t="str">
        <f>'3. ALL COMPETENCES (SOURCE)'!F34</f>
        <v>• Submit evidence of successful supervision of an infrastructure project from concept to design to construction.
• Demonstrate supporting knowledge.</v>
      </c>
      <c r="G12" s="6" t="str">
        <f>'3. ALL COMPETENCES (SOURCE)'!G34</f>
        <v>• Accreditation of prior qualifications and experience.
• Evidence portfolio assessment.</v>
      </c>
      <c r="H12" s="6">
        <f>'3. ALL COMPETENCES (SOURCE)'!H34</f>
        <v>0</v>
      </c>
    </row>
    <row r="13" spans="1:8" ht="75" x14ac:dyDescent="0.25">
      <c r="A13" s="380" t="str">
        <f>'3. ALL COMPETENCES (SOURCE)'!A35</f>
        <v>PPP 3.9</v>
      </c>
      <c r="B13" s="384" t="str">
        <f>'3. ALL COMPETENCES (SOURCE)'!B35</f>
        <v>Coordinate protected area management with activities of neighbouring land and resource owners and users.</v>
      </c>
      <c r="C13" s="382" t="str">
        <f>'3. ALL COMPETENCES (SOURCE)'!C35</f>
        <v>• Identifying owners, rights holders and resource users that neighbour the PA or operate inside it.
• Ensuring their compliance with laws, regulations and agreements.
• Working with them to secure and protect the integrity of the protected area and its resources.
• Developing collaborative plans and projects to further the objectives of the protected area.</v>
      </c>
      <c r="D13" s="6" t="str">
        <f>'3. ALL COMPETENCES (SOURCE)'!D35</f>
        <v>• Details of major owners, resource users and rights holders inside and outside the PA (e.g. forestry, water resources, agriculture).
• Relevant laws and regulations.</v>
      </c>
      <c r="E13" s="239">
        <f>'3. ALL COMPETENCES (SOURCE)'!E35</f>
        <v>0</v>
      </c>
      <c r="F13" s="6" t="str">
        <f>'3. ALL COMPETENCES (SOURCE)'!F35</f>
        <v>• Submit evidence of successful harmonisation of neighbouring/internal land and resource uses with the interests of the protected area.
• Demonstrate supporting knowledge.</v>
      </c>
      <c r="G13" s="6" t="str">
        <f>'3. ALL COMPETENCES (SOURCE)'!G35</f>
        <v>• Accreditation of prior qualifications and experience.
• Evidence portfolio assessment.</v>
      </c>
      <c r="H13" s="6">
        <f>'3. ALL COMPETENCES (SOURCE)'!H35</f>
        <v>0</v>
      </c>
    </row>
    <row r="14" spans="1:8" ht="51" x14ac:dyDescent="0.25">
      <c r="A14" s="380" t="str">
        <f>'3. ALL COMPETENCES (SOURCE)'!A36</f>
        <v>PPP 3.10</v>
      </c>
      <c r="B14" s="384" t="str">
        <f>'3. ALL COMPETENCES (SOURCE)'!B36</f>
        <v>Contribute to Environmental Impact Assessments (EIAs) of projects and proposals affecting a protected area.</v>
      </c>
      <c r="C14" s="382" t="str">
        <f>'3. ALL COMPETENCES (SOURCE)'!C36</f>
        <v xml:space="preserve">• Providing factual information to EIA processes and proposing measures for impact avoidance and mitigation. 
• Representing the interests of the protected area at hearings.
</v>
      </c>
      <c r="D14" s="6" t="str">
        <f>'3. ALL COMPETENCES (SOURCE)'!D36</f>
        <v xml:space="preserve">• Legislation and processes related to EIA.
</v>
      </c>
      <c r="E14" s="239">
        <f>'3. ALL COMPETENCES (SOURCE)'!E36</f>
        <v>0</v>
      </c>
      <c r="F14" s="6" t="str">
        <f>'3. ALL COMPETENCES (SOURCE)'!F36</f>
        <v>• Submit evidence of significant contribution to an EIA process and documentation.
• Demonstrate supporting knowledge.</v>
      </c>
      <c r="G14" s="6" t="str">
        <f>'3. ALL COMPETENCES (SOURCE)'!G36</f>
        <v>• Accreditation of prior qualifications and experience.
• Evidence portfolio assessment.</v>
      </c>
      <c r="H14" s="6">
        <f>'3. ALL COMPETENCES (SOURCE)'!H36</f>
        <v>0</v>
      </c>
    </row>
    <row r="15" spans="1:8" ht="31.5" x14ac:dyDescent="0.25">
      <c r="A15" s="339" t="str">
        <f>'3. ALL COMPETENCES (SOURCE)'!A37</f>
        <v>CATEGORY</v>
      </c>
      <c r="B15" s="355" t="str">
        <f>'3. ALL COMPETENCES (SOURCE)'!B37</f>
        <v>ORG. ORGANISATIONAL LEADERSHIP AND DEVELOPMENT</v>
      </c>
      <c r="C15" s="342" t="str">
        <f>'3. ALL COMPETENCES (SOURCE)'!C37</f>
        <v>Establishing and sustaining well governed, managed and led organisations for protected area management.</v>
      </c>
      <c r="D15" s="113" t="str">
        <f>'3. ALL COMPETENCES (SOURCE)'!D37</f>
        <v xml:space="preserve"> </v>
      </c>
      <c r="E15" s="238">
        <f>'3. ALL COMPETENCES (SOURCE)'!E37</f>
        <v>0</v>
      </c>
      <c r="F15" s="167">
        <f>'3. ALL COMPETENCES (SOURCE)'!F37</f>
        <v>0</v>
      </c>
      <c r="G15" s="167">
        <f>'3. ALL COMPETENCES (SOURCE)'!G37</f>
        <v>0</v>
      </c>
      <c r="H15" s="73">
        <f>'3. ALL COMPETENCES (SOURCE)'!H37</f>
        <v>0</v>
      </c>
    </row>
    <row r="16" spans="1:8" ht="110.25" x14ac:dyDescent="0.25">
      <c r="A16" s="330" t="str">
        <f>'3. ALL COMPETENCES (SOURCE)'!A49</f>
        <v>ORG 3</v>
      </c>
      <c r="B16" s="356" t="str">
        <f>'3. ALL COMPETENCES (SOURCE)'!B49</f>
        <v>ORGANISATIONAL LEADERSHIP AND DEVELOPMENT. 
LEVEL 3</v>
      </c>
      <c r="C16" s="343" t="str">
        <f>'3. ALL COMPETENCES (SOURCE)'!C49</f>
        <v>Provide strategic and effective direction, leadership and management of a protected area.</v>
      </c>
      <c r="D16" s="290" t="str">
        <f>'3. ALL COMPETENCES (SOURCE)'!D49</f>
        <v xml:space="preserve">• Legislation and organisational policy and procedures for management and administration.
• Principles and practices of organisational capacity development.
• Principles and practices of good governance, participation and partnership building.
</v>
      </c>
      <c r="E16" s="295" t="str">
        <f>'3. ALL COMPETENCES (SOURCE)'!E49</f>
        <v xml:space="preserve"> HRM 3; FRP 3; PPP 3; ADR 3; CAC 3; TEC 2</v>
      </c>
      <c r="F16" s="168" t="str">
        <f>'3. ALL COMPETENCES (SOURCE)'!F49</f>
        <v>EXAMPLE PERFORMANCE CRITERIA</v>
      </c>
      <c r="G16" s="168" t="str">
        <f>'3. ALL COMPETENCES (SOURCE)'!G49</f>
        <v>EXAMPLE MEANS OF ASSESSMENT</v>
      </c>
      <c r="H16" s="61" t="str">
        <f>'3. ALL COMPETENCES (SOURCE)'!H49</f>
        <v>RECOMMENDED PRIOR COMPETENCE REQUIREMENTS FOR THE LEVEL</v>
      </c>
    </row>
    <row r="17" spans="1:9" ht="37.5" x14ac:dyDescent="0.25">
      <c r="A17" s="331" t="str">
        <f>'3. ALL COMPETENCES (SOURCE)'!A50</f>
        <v>Code</v>
      </c>
      <c r="B17" s="357" t="str">
        <f>'3. ALL COMPETENCES (SOURCE)'!B50</f>
        <v>Competence Statement.The individual should be able to:</v>
      </c>
      <c r="C17" s="344" t="str">
        <f>'3. ALL COMPETENCES (SOURCE)'!C50</f>
        <v>Details, scope and variations.
A brief explanation of the competence.</v>
      </c>
      <c r="D17" s="118" t="str">
        <f>'3. ALL COMPETENCES (SOURCE)'!D50</f>
        <v>Main specific knowledge requirements for the competence.</v>
      </c>
      <c r="E17" s="227" t="str">
        <f>'3. ALL COMPETENCES (SOURCE)'!E50</f>
        <v xml:space="preserve"> </v>
      </c>
      <c r="F17" s="170" t="str">
        <f>'3. ALL COMPETENCES (SOURCE)'!F50</f>
        <v>Example performance criteria for certification</v>
      </c>
      <c r="G17" s="170" t="str">
        <f>'3. ALL COMPETENCES (SOURCE)'!G50</f>
        <v>Example means of assessment</v>
      </c>
      <c r="H17" s="101" t="str">
        <f>'3. ALL COMPETENCES (SOURCE)'!H50</f>
        <v>UNI; HRM 2; FRM 2; ADR 2; CAC 2</v>
      </c>
    </row>
    <row r="18" spans="1:9" ht="105" x14ac:dyDescent="0.25">
      <c r="A18" s="380" t="str">
        <f>'3. ALL COMPETENCES (SOURCE)'!A51</f>
        <v>ORG 3.1</v>
      </c>
      <c r="B18" s="384" t="str">
        <f>'3. ALL COMPETENCES (SOURCE)'!B51</f>
        <v>Build organisational capacity of a protected area administration for management and governance.</v>
      </c>
      <c r="C18" s="382" t="str">
        <f>'3. ALL COMPETENCES (SOURCE)'!C51</f>
        <v xml:space="preserve">• Working effectively towards clearly identified and justified targets for improving organisational capacity (governance, management structure and style, strategies and plans, human resources, processes and systems, facilities, resources).
• Identifying and securing support to improve organisational capacity.
• Monitoring the performance of the organisation.
• See also FRM 3, HRM 3.
</v>
      </c>
      <c r="D18" s="6" t="str">
        <f>'3. ALL COMPETENCES (SOURCE)'!D51</f>
        <v>• Principles of organisational capacity development
• National policies and practices for administering and resourcing PAs.
• Details of the PA management plan, staffing plan, business plan.
• Options for securing resources and improving capacity.</v>
      </c>
      <c r="E18" s="240">
        <f>'3. ALL COMPETENCES (SOURCE)'!E51</f>
        <v>0</v>
      </c>
      <c r="F18" s="10" t="str">
        <f>'3. ALL COMPETENCES (SOURCE)'!F51</f>
        <v>• Submit evidence of progress from an established baseline towards identified targets and overall improved capability and capacity of a PA.</v>
      </c>
      <c r="G18" s="10" t="str">
        <f>'3. ALL COMPETENCES (SOURCE)'!G51</f>
        <v>• Accreditation of prior qualifications and experience.
• Evidence portfolio assessment.</v>
      </c>
      <c r="H18" s="10">
        <f>'3. ALL COMPETENCES (SOURCE)'!H51</f>
        <v>0</v>
      </c>
    </row>
    <row r="19" spans="1:9" ht="63.75" x14ac:dyDescent="0.25">
      <c r="A19" s="380" t="str">
        <f>'3. ALL COMPETENCES (SOURCE)'!A52</f>
        <v>ORG 3.2</v>
      </c>
      <c r="B19" s="384" t="str">
        <f>'3. ALL COMPETENCES (SOURCE)'!B52</f>
        <v>Establish procedures for structured, planned and adaptive management of a protected area.</v>
      </c>
      <c r="C19" s="382" t="str">
        <f>'3. ALL COMPETENCES (SOURCE)'!C52</f>
        <v>• Adopting a structured and planned approach to management (as opposed to ad hoc and passive/reactive management). 
• Preparation and adoption of management strategies and operational plans. 
• Establishment of means for regular reviewing of management effectiveness and efficiency and adoption of planned programmes of management.</v>
      </c>
      <c r="D19" s="6" t="str">
        <f>'3. ALL COMPETENCES (SOURCE)'!D52</f>
        <v>• Strategic and management planning.
• Principles and practice of adaptive management.</v>
      </c>
      <c r="E19" s="240">
        <f>'3. ALL COMPETENCES (SOURCE)'!E52</f>
        <v>0</v>
      </c>
      <c r="F19" s="10" t="str">
        <f>'3. ALL COMPETENCES (SOURCE)'!F52</f>
        <v>• Submit evidence of existence and operation of adaptive, results oriented management based on detailed strategies and plans.</v>
      </c>
      <c r="G19" s="10" t="str">
        <f>'3. ALL COMPETENCES (SOURCE)'!G52</f>
        <v>• Accreditation of prior qualifications and experience.
• Evidence portfolio assessment.</v>
      </c>
      <c r="H19" s="10">
        <f>'3. ALL COMPETENCES (SOURCE)'!H52</f>
        <v>0</v>
      </c>
    </row>
    <row r="20" spans="1:9" ht="45" x14ac:dyDescent="0.25">
      <c r="A20" s="380" t="str">
        <f>'3. ALL COMPETENCES (SOURCE)'!A53</f>
        <v>ORG 3.3</v>
      </c>
      <c r="B20" s="384" t="str">
        <f>'3. ALL COMPETENCES (SOURCE)'!B53</f>
        <v>Establish regular and systematic planning and monitoring of management activities.</v>
      </c>
      <c r="C20" s="382" t="str">
        <f>'3. ALL COMPETENCES (SOURCE)'!C53</f>
        <v>• Preparation of periodic (e.g. annual) work plans for implementation of strategies, plans and projects.
• Rational allocation of resources for implementation of work plans.
• Monitoring of completion of plans.</v>
      </c>
      <c r="D20" s="6" t="str">
        <f>'3. ALL COMPETENCES (SOURCE)'!D53</f>
        <v>• Strategic and management planning.
• Work planning techniques and formats.
• Staff and resources available to the protected area.</v>
      </c>
      <c r="E20" s="240">
        <f>'3. ALL COMPETENCES (SOURCE)'!E53</f>
        <v>0</v>
      </c>
      <c r="F20" s="10" t="str">
        <f>'3. ALL COMPETENCES (SOURCE)'!F53</f>
        <v xml:space="preserve">• Submit evidence of preparation of periodic work plans and allocation of resources for implementation. </v>
      </c>
      <c r="G20" s="10" t="str">
        <f>'3. ALL COMPETENCES (SOURCE)'!G53</f>
        <v>• Accreditation of prior qualifications and experience.
• Evidence portfolio assessment.</v>
      </c>
      <c r="H20" s="10">
        <f>'3. ALL COMPETENCES (SOURCE)'!H53</f>
        <v>0</v>
      </c>
    </row>
    <row r="21" spans="1:9" ht="105" x14ac:dyDescent="0.25">
      <c r="A21" s="380" t="str">
        <f>'3. ALL COMPETENCES (SOURCE)'!A54</f>
        <v>ORG 3.4</v>
      </c>
      <c r="B21" s="384" t="str">
        <f>'3. ALL COMPETENCES (SOURCE)'!B54</f>
        <v>Establish systems and procedures to ensure high standards of ethics and behaviour among staff and partners.</v>
      </c>
      <c r="C21" s="382" t="str">
        <f>'3. ALL COMPETENCES (SOURCE)'!C54</f>
        <v xml:space="preserve">• Taking positive steps to avoid, prevent and resist illegal and/or dishonest behaviour and corruption within the institution and in its relations with others.
• Taking positive steps to ensure that personnel and partners behave appropriately and respect human rights and dignity.
• Taking appropriate action to investigate problems and respond where necessary.
• Supporting personnel and partners in reporting and addressing illegal/dishonest/unethical activities.
</v>
      </c>
      <c r="D21" s="6" t="str">
        <f>'3. ALL COMPETENCES (SOURCE)'!D54</f>
        <v>• Prevalent forms of dishonest/illegal behaviour likely to affect the PA and its personnel and partners.
• National and international legislation and principles regarding corruption and human rights.
• Methods of preventing/avoiding/resisting dishonest/illegal behaviour.</v>
      </c>
      <c r="E21" s="240">
        <f>'3. ALL COMPETENCES (SOURCE)'!E54</f>
        <v>0</v>
      </c>
      <c r="F21" s="10" t="str">
        <f>'3. ALL COMPETENCES (SOURCE)'!F54</f>
        <v>• Submit evidence of comprehensive and positive measures taken for identifying main risks for illegal/dishonest and unethical behaviour, making clear the position of the PA administration and responding as appropriate when necessary.
• Demonstrate supporting knowledge.</v>
      </c>
      <c r="G21" s="10" t="str">
        <f>'3. ALL COMPETENCES (SOURCE)'!G54</f>
        <v>• Accreditation of prior qualifications and experience.
• Evidence portfolio assessment.</v>
      </c>
      <c r="H21" s="10">
        <f>'3. ALL COMPETENCES (SOURCE)'!H54</f>
        <v>0</v>
      </c>
    </row>
    <row r="22" spans="1:9" ht="105" x14ac:dyDescent="0.25">
      <c r="A22" s="380" t="str">
        <f>'3. ALL COMPETENCES (SOURCE)'!A55</f>
        <v>ORG 3.5</v>
      </c>
      <c r="B22" s="384" t="str">
        <f>'3. ALL COMPETENCES (SOURCE)'!B55</f>
        <v>Build networks and develop collaborative relationships with other organisations.</v>
      </c>
      <c r="C22" s="382" t="str">
        <f>'3. ALL COMPETENCES (SOURCE)'!C55</f>
        <v>• Adopting of an 'outward looking' approach to management. 
• Identifying partners among other PAs, authorities and agencies, community and civil society organisations and private sector organisations. 
• Maintaining networks and developing appropriate cooperation. 
• Negotiating local agreements to support management of the protected area (e.g. with businesses, local landowners, users, occupiers, managers, local communities, local authorities, NGOs etc.).</v>
      </c>
      <c r="D22" s="6" t="str">
        <f>'3. ALL COMPETENCES (SOURCE)'!D55</f>
        <v>• The full range of stakeholders with an interest in the protected area.
• The mandates, functions, roles and rights of all relevant institutions.
• The rights, needs and priorities of PA communities.
• Methods for communication, networking and partnership building.</v>
      </c>
      <c r="E22" s="240">
        <f>'3. ALL COMPETENCES (SOURCE)'!E55</f>
        <v>0</v>
      </c>
      <c r="F22" s="10" t="str">
        <f>'3. ALL COMPETENCES (SOURCE)'!F55</f>
        <v>• Submit evidence that the protected area has identified all stakeholders, is well networked with them and takes steps to collaborate with them on issues of common interest.
• Demonstrate supporting knowledge.</v>
      </c>
      <c r="G22" s="10" t="str">
        <f>'3. ALL COMPETENCES (SOURCE)'!G55</f>
        <v>• Accreditation of prior qualifications and experience.
• Evidence portfolio assessment.</v>
      </c>
      <c r="H22" s="10">
        <f>'3. ALL COMPETENCES (SOURCE)'!H55</f>
        <v>0</v>
      </c>
    </row>
    <row r="23" spans="1:9" ht="114.75" x14ac:dyDescent="0.25">
      <c r="A23" s="380" t="str">
        <f>'3. ALL COMPETENCES (SOURCE)'!A56</f>
        <v>ORG 3.6</v>
      </c>
      <c r="B23" s="384" t="str">
        <f>'3. ALL COMPETENCES (SOURCE)'!B56</f>
        <v>Ensure establishment and implementation of participation and good governance.</v>
      </c>
      <c r="C23" s="382" t="str">
        <f>'3. ALL COMPETENCES (SOURCE)'!C56</f>
        <v>• Creating (in consultation with PA stakeholders, including local communities) appropriate structures and processes that establish and formalise their rights to participate in management. 
• Establishing mechanisms for PA communities to participate in decision making and assessment of management of the PA and to address concerns and conflicts. 
• Establishing mechanisms for PA personnel to participate in planning, decision making and evaluation processes.
• Ensuring transparency in planning, decision making and evaluation processes.
• Introduction of agreed forms of co-management, devolved management, establishment of buffer zones, community-conserved zones etc.</v>
      </c>
      <c r="D23" s="6" t="str">
        <f>'3. ALL COMPETENCES (SOURCE)'!D56</f>
        <v>• Full range of stakeholders with an interest in the PA.
• Principles and practices of participation and various forms of participatory governance.</v>
      </c>
      <c r="E23" s="240">
        <f>'3. ALL COMPETENCES (SOURCE)'!E56</f>
        <v>0</v>
      </c>
      <c r="F23" s="10" t="str">
        <f>'3. ALL COMPETENCES (SOURCE)'!F56</f>
        <v>• Submit evidence of effective functioning of participatory planning and consultation in the PA.
• Submit evidence of the successful introduction of co management (or similar) in at least part of the PA.
• Demonstrate supporting knowledge.</v>
      </c>
      <c r="G23" s="10" t="str">
        <f>'3. ALL COMPETENCES (SOURCE)'!G56</f>
        <v>• Accreditation of prior qualifications and experience.
• Evidence portfolio assessment.</v>
      </c>
      <c r="H23" s="10">
        <f>'3. ALL COMPETENCES (SOURCE)'!H56</f>
        <v>0</v>
      </c>
    </row>
    <row r="24" spans="1:9" ht="90" x14ac:dyDescent="0.25">
      <c r="A24" s="380" t="str">
        <f>'3. ALL COMPETENCES (SOURCE)'!A57</f>
        <v>ORG 3.7</v>
      </c>
      <c r="B24" s="384" t="str">
        <f>'3. ALL COMPETENCES (SOURCE)'!B57</f>
        <v>Establish systems and procedures for ensuring health, safety and security in a protected area.</v>
      </c>
      <c r="C24" s="382" t="str">
        <f>'3. ALL COMPETENCES (SOURCE)'!C57</f>
        <v>• Maintaining and monitoring the work place health, safety and security of all personnel under the responsibility of the PA Administration. 
• Maintaining and monitoring the health, safety and security of visitors, users and PA communities. 
• Ensuring that infrastructure and equipment are safe and that safety equipment and measures are in place.
• Introducing contingency plans for emergencies and disasters.
• Ensuring that appropriate forms of insurance are in place.
See also HRM 3.</v>
      </c>
      <c r="D24" s="6" t="str">
        <f>'3. ALL COMPETENCES (SOURCE)'!D57</f>
        <v xml:space="preserve">• Legislation relevant to health, safety and security.
• Health, safety and security audit techniques.
• Best practice for health, safety and security.
• Main threats to health, safety and security.
• Options for insurance and compensation.
</v>
      </c>
      <c r="E24" s="240">
        <f>'3. ALL COMPETENCES (SOURCE)'!E57</f>
        <v>0</v>
      </c>
      <c r="F24" s="10" t="str">
        <f>'3. ALL COMPETENCES (SOURCE)'!F57</f>
        <v>• Submit evidence of comprehensive and positive measures taken for identifying risks and monitoring and maintaining health, safety and security in the PA.
• Demonstrate supporting knowledge.</v>
      </c>
      <c r="G24" s="10" t="str">
        <f>'3. ALL COMPETENCES (SOURCE)'!G57</f>
        <v>• Accreditation of prior qualifications and experience.
• Evidence portfolio assessment.</v>
      </c>
      <c r="H24" s="10">
        <f>'3. ALL COMPETENCES (SOURCE)'!H57</f>
        <v>0</v>
      </c>
    </row>
    <row r="25" spans="1:9" ht="120" x14ac:dyDescent="0.25">
      <c r="A25" s="380" t="str">
        <f>'3. ALL COMPETENCES (SOURCE)'!A58</f>
        <v>ORG 3.8</v>
      </c>
      <c r="B25" s="384" t="str">
        <f>'3. ALL COMPETENCES (SOURCE)'!B58</f>
        <v>Promote and implement change and innovation in management of a protected area.</v>
      </c>
      <c r="C25" s="382" t="str">
        <f>'3. ALL COMPETENCES (SOURCE)'!C58</f>
        <v xml:space="preserve">• Enabling and promoting the identification, development and introduction of new management approaches and practices based on best practice elsewhere and on the lessons learned from management of the PA.
• Promoting the adoption and use of available new technologies to support management of the PA.
• Directing the PA through processes of administrative and organisational change.
</v>
      </c>
      <c r="D25" s="6" t="str">
        <f>'3. ALL COMPETENCES (SOURCE)'!D58</f>
        <v>• Latest legislation and regulations relevant to PA management.
• Results of research, projects, activities in other PAs and institutions.
• International best practice and experience.
• New tools and technologies that can support PA management.
• Principles of change management.</v>
      </c>
      <c r="E25" s="240">
        <f>'3. ALL COMPETENCES (SOURCE)'!E58</f>
        <v>0</v>
      </c>
      <c r="F25" s="10" t="str">
        <f>'3. ALL COMPETENCES (SOURCE)'!F58</f>
        <v>• Submit evidence that the institution takes steps to remain informed and updated on new requirements approaches and innovations, that personnel and partners are enabled to propose new approaches and ideas and that these are introduced into management of the PA.
• Demonstrate supporting knowledge.</v>
      </c>
      <c r="G25" s="10" t="str">
        <f>'3. ALL COMPETENCES (SOURCE)'!G58</f>
        <v>• Accreditation of prior qualifications and experience.
• Evidence portfolio assessment.</v>
      </c>
      <c r="H25" s="10">
        <f>'3. ALL COMPETENCES (SOURCE)'!H58</f>
        <v>0</v>
      </c>
    </row>
    <row r="26" spans="1:9" ht="105" x14ac:dyDescent="0.25">
      <c r="A26" s="380" t="str">
        <f>'3. ALL COMPETENCES (SOURCE)'!A59</f>
        <v>ORG 3.9</v>
      </c>
      <c r="B26" s="384" t="str">
        <f>'3. ALL COMPETENCES (SOURCE)'!B59</f>
        <v>Ensure effective management of information and knowledge.</v>
      </c>
      <c r="C26" s="382" t="str">
        <f>'3. ALL COMPETENCES (SOURCE)'!C59</f>
        <v xml:space="preserve">• Capturing, developing, sharing, and effectively using information and knowledge acquired by the institution, its personnel and stakeholders.
• Maintaining updated, organised, secure and backed up information records.
• Enabling sharing and use of knowledge.
• Making use of knowledge in planning, decision making and adaptive management.
</v>
      </c>
      <c r="D26" s="6" t="str">
        <f>'3. ALL COMPETENCES (SOURCE)'!D59</f>
        <v xml:space="preserve">• Principles and practice of knowledge and data management.
• Information security protocols.
• Legal requirements for data management, access and use.
• Systems for information storage and retrieval.
</v>
      </c>
      <c r="E26" s="240">
        <f>'3. ALL COMPETENCES (SOURCE)'!E59</f>
        <v>0</v>
      </c>
      <c r="F26" s="10" t="str">
        <f>'3. ALL COMPETENCES (SOURCE)'!F59</f>
        <v>• Submit evidence of establishment of an efficient system of information collation, storage and retrieval that is used to support management decisions.
• Demonstrate supporting knowledge.</v>
      </c>
      <c r="G26" s="10" t="str">
        <f>'3. ALL COMPETENCES (SOURCE)'!G59</f>
        <v>• Accreditation of prior qualifications and experience.
• Evidence portfolio assessment.</v>
      </c>
      <c r="H26" s="10">
        <f>'3. ALL COMPETENCES (SOURCE)'!H59</f>
        <v>0</v>
      </c>
    </row>
    <row r="27" spans="1:9" ht="60" x14ac:dyDescent="0.25">
      <c r="A27" s="380" t="str">
        <f>'3. ALL COMPETENCES (SOURCE)'!A60</f>
        <v>ORG 3.10</v>
      </c>
      <c r="B27" s="384" t="str">
        <f>'3. ALL COMPETENCES (SOURCE)'!B60</f>
        <v>Secure certified recognition of the quality of management of a protected area.</v>
      </c>
      <c r="C27" s="382" t="str">
        <f>'3. ALL COMPETENCES (SOURCE)'!C60</f>
        <v>• Acquiring a recognised assured quality standard. (E.g. ISO 9000 (Quality Management), ISO 14000 (Environmental Management), ISO 24000 (Social Responsibility), IUCN Green List).</v>
      </c>
      <c r="D27" s="6" t="str">
        <f>'3. ALL COMPETENCES (SOURCE)'!D60</f>
        <v>• Range, criteria and processes of quality assurance systems.</v>
      </c>
      <c r="E27" s="240">
        <f>'3. ALL COMPETENCES (SOURCE)'!E60</f>
        <v>0</v>
      </c>
      <c r="F27" s="10" t="str">
        <f>'3. ALL COMPETENCES (SOURCE)'!F60</f>
        <v>• Achieve an independently verified and widely recognised quality assurance standard.
• Demonstrate supporting knowledge.</v>
      </c>
      <c r="G27" s="10" t="str">
        <f>'3. ALL COMPETENCES (SOURCE)'!G60</f>
        <v>• Accreditation of prior qualifications and experience.
• Evidence portfolio assessment.</v>
      </c>
      <c r="H27" s="10">
        <f>'3. ALL COMPETENCES (SOURCE)'!H60</f>
        <v>0</v>
      </c>
    </row>
    <row r="28" spans="1:9" ht="31.5" x14ac:dyDescent="0.25">
      <c r="A28" s="337" t="str">
        <f>'3. ALL COMPETENCES (SOURCE)'!A61</f>
        <v>CATEGORY</v>
      </c>
      <c r="B28" s="355" t="str">
        <f>'3. ALL COMPETENCES (SOURCE)'!B61</f>
        <v>HRM. HUMAN RESOURCE MANAGEMENT</v>
      </c>
      <c r="C28" s="342" t="str">
        <f>'3. ALL COMPETENCES (SOURCE)'!C61</f>
        <v>Establishing an adequate, competent, well managed and supported work force for protected areas.</v>
      </c>
      <c r="D28" s="113" t="str">
        <f>'3. ALL COMPETENCES (SOURCE)'!D61</f>
        <v xml:space="preserve"> </v>
      </c>
      <c r="E28" s="238">
        <f>'3. ALL COMPETENCES (SOURCE)'!E61</f>
        <v>0</v>
      </c>
      <c r="F28" s="173">
        <f>'3. ALL COMPETENCES (SOURCE)'!F61</f>
        <v>0</v>
      </c>
      <c r="G28" s="174">
        <f>'3. ALL COMPETENCES (SOURCE)'!G61</f>
        <v>0</v>
      </c>
      <c r="H28" s="76">
        <f>'3. ALL COMPETENCES (SOURCE)'!H61</f>
        <v>0</v>
      </c>
    </row>
    <row r="29" spans="1:9" ht="94.5" outlineLevel="2" x14ac:dyDescent="0.25">
      <c r="A29" s="330" t="str">
        <f>'3. ALL COMPETENCES (SOURCE)'!A70</f>
        <v>HRM 3</v>
      </c>
      <c r="B29" s="356" t="str">
        <f>'3. ALL COMPETENCES (SOURCE)'!B70</f>
        <v>HUMAN RESOURCE MANAGEMENT. 
LEVEL 3</v>
      </c>
      <c r="C29" s="343" t="str">
        <f>'3. ALL COMPETENCES (SOURCE)'!C70</f>
        <v>Ensure that protected area personnel are competent, well organised, managed, led and motivated.</v>
      </c>
      <c r="D29" s="290" t="str">
        <f>'3. ALL COMPETENCES (SOURCE)'!D70</f>
        <v>• Legislation and organisational policy and procedures for HR management.
• Principles and practices of HR management in an organisation or community.
• Principles and practices of capacity assessment and development.</v>
      </c>
      <c r="E29" s="295" t="str">
        <f>'3. ALL COMPETENCES (SOURCE)'!E70</f>
        <v>FRM 3; ORG 3; PPP 3; ADR 3; CAC 3; TEC 2</v>
      </c>
      <c r="F29" s="168" t="str">
        <f>'3. ALL COMPETENCES (SOURCE)'!F70</f>
        <v>EXAMPLE PERFORMANCE CRITERIA</v>
      </c>
      <c r="G29" s="168" t="str">
        <f>'3. ALL COMPETENCES (SOURCE)'!G70</f>
        <v>EXAMPLE MEANS OF ASSESSMENT</v>
      </c>
      <c r="H29" s="61" t="str">
        <f>'3. ALL COMPETENCES (SOURCE)'!H70</f>
        <v>RECOMMENDED PRIOR COMPETENCE REQUIREMENTS FOR THE LEVEL</v>
      </c>
      <c r="I29">
        <f>'3. ALL COMPETENCES (SOURCE)'!I70</f>
        <v>0</v>
      </c>
    </row>
    <row r="30" spans="1:9" ht="37.5" outlineLevel="3" x14ac:dyDescent="0.25">
      <c r="A30" s="331" t="str">
        <f>'3. ALL COMPETENCES (SOURCE)'!A71</f>
        <v>Code</v>
      </c>
      <c r="B30" s="357" t="str">
        <f>'3. ALL COMPETENCES (SOURCE)'!B71</f>
        <v>Competence Statement.
The individual should be able to:</v>
      </c>
      <c r="C30" s="344" t="str">
        <f>'3. ALL COMPETENCES (SOURCE)'!C71</f>
        <v>Details, scope and variations.
A brief explanation of the competence.</v>
      </c>
      <c r="D30" s="118" t="str">
        <f>'3. ALL COMPETENCES (SOURCE)'!D71</f>
        <v>Main specific knowledge requirements for the competence.</v>
      </c>
      <c r="E30" s="227" t="str">
        <f>'3. ALL COMPETENCES (SOURCE)'!E71</f>
        <v xml:space="preserve"> </v>
      </c>
      <c r="F30" s="170" t="str">
        <f>'3. ALL COMPETENCES (SOURCE)'!F71</f>
        <v>Example performance criteria for certification</v>
      </c>
      <c r="G30" s="170" t="str">
        <f>'3. ALL COMPETENCES (SOURCE)'!G71</f>
        <v>Example means of assessment</v>
      </c>
      <c r="H30" s="101" t="str">
        <f>'3. ALL COMPETENCES (SOURCE)'!H71</f>
        <v>UNI; HRM 2; CAC 2</v>
      </c>
      <c r="I30">
        <f>'3. ALL COMPETENCES (SOURCE)'!I71</f>
        <v>0</v>
      </c>
    </row>
    <row r="31" spans="1:9" ht="105" outlineLevel="3" x14ac:dyDescent="0.25">
      <c r="A31" s="380" t="str">
        <f>'3. ALL COMPETENCES (SOURCE)'!A72</f>
        <v>HRM 3.1</v>
      </c>
      <c r="B31" s="385" t="str">
        <f>'3. ALL COMPETENCES (SOURCE)'!B72</f>
        <v>Identify personnel needs and structures for a protected area administration, define position descriptions and set performance standards.</v>
      </c>
      <c r="C31" s="382" t="str">
        <f>'3. ALL COMPETENCES (SOURCE)'!C72</f>
        <v xml:space="preserve">• Developing organisational structures and assigning personnel to positions in the structure. 
• Identifying competences required for all positions.
• Preparing descriptions and performance requirements for all positions.
</v>
      </c>
      <c r="D31" s="6" t="str">
        <f>'3. ALL COMPETENCES (SOURCE)'!D72</f>
        <v xml:space="preserve">• Norms for organisational structures, job descriptions etc.
• Options of personnel organisation and institutional structures (e.g. vertical or horizontal structures).
• Competence based approaches to human resource planning and management.
</v>
      </c>
      <c r="E31" s="240">
        <f>'3. ALL COMPETENCES (SOURCE)'!E72</f>
        <v>0</v>
      </c>
      <c r="F31" s="6" t="str">
        <f>'3. ALL COMPETENCES (SOURCE)'!F72</f>
        <v>• Submit a detailed staffing structure, plan and position descriptions for the PA.
• Demonstrate supporting knowledge.</v>
      </c>
      <c r="G31" s="6" t="str">
        <f>'3. ALL COMPETENCES (SOURCE)'!G72</f>
        <v>• Accreditation of prior qualifications and experience.
• Evidence portfolio assessment.</v>
      </c>
      <c r="H31" s="3">
        <f>'3. ALL COMPETENCES (SOURCE)'!H72</f>
        <v>0</v>
      </c>
      <c r="I31">
        <f>'3. ALL COMPETENCES (SOURCE)'!I72</f>
        <v>0</v>
      </c>
    </row>
    <row r="32" spans="1:9" ht="76.5" outlineLevel="3" x14ac:dyDescent="0.25">
      <c r="A32" s="380" t="str">
        <f>'3. ALL COMPETENCES (SOURCE)'!A73</f>
        <v>HRM 3.2</v>
      </c>
      <c r="B32" s="385" t="str">
        <f>'3. ALL COMPETENCES (SOURCE)'!B73</f>
        <v>Oversee and ensure adoption of comprehensive personnel procedures within a protected area administration.</v>
      </c>
      <c r="C32" s="382" t="str">
        <f>'3. ALL COMPETENCES (SOURCE)'!C73</f>
        <v xml:space="preserve">• Ensuring fair and transparent compliance with procedures for staff recruitment, advancement, evaluation, grievance, discipline etc.
• Ensuring compliance with labour and employment law, norms for employment of PA personnel, standards for equality, opportunity and diversity.
• 'Personnel' include permanent and temporary staff, volunteers, helpers and regular collaborators.
</v>
      </c>
      <c r="D32" s="6" t="str">
        <f>'3. ALL COMPETENCES (SOURCE)'!D73</f>
        <v xml:space="preserve">• Norms and standards for personnel procedures. </v>
      </c>
      <c r="E32" s="240">
        <f>'3. ALL COMPETENCES (SOURCE)'!E73</f>
        <v>0</v>
      </c>
      <c r="F32" s="6" t="str">
        <f>'3. ALL COMPETENCES (SOURCE)'!F73</f>
        <v>• Submit evidence of existence and implementation of full range of personnel procedures for the PA.
• Demonstrate supporting knowledge.</v>
      </c>
      <c r="G32" s="6" t="str">
        <f>'3. ALL COMPETENCES (SOURCE)'!G73</f>
        <v>• Accreditation of prior qualifications and experience.
• Evidence portfolio assessment.</v>
      </c>
      <c r="H32" s="3">
        <f>'3. ALL COMPETENCES (SOURCE)'!H73</f>
        <v>0</v>
      </c>
      <c r="I32">
        <f>'3. ALL COMPETENCES (SOURCE)'!I73</f>
        <v>0</v>
      </c>
    </row>
    <row r="33" spans="1:9" ht="114.75" outlineLevel="3" x14ac:dyDescent="0.25">
      <c r="A33" s="380" t="str">
        <f>'3. ALL COMPETENCES (SOURCE)'!A74</f>
        <v>HRM 3.3</v>
      </c>
      <c r="B33" s="385" t="str">
        <f>'3. ALL COMPETENCES (SOURCE)'!B74</f>
        <v>Ensure suitable working conditions, welfare, health, safety and security for personnel and other users of a protected area.</v>
      </c>
      <c r="C33" s="382" t="str">
        <f>'3. ALL COMPETENCES (SOURCE)'!C74</f>
        <v>• Ensuring safe and healthy working conditions for personnel (full time staff, part time staff, volunteers, collaborators).
• Ensuring that infrastructure and equipment are safe and well maintained. 
• Conducting risk assessments for work activities.
• Providing and maintaining first aid equipment and facilities.
• Implementing special measures to ensure the security of vulnerabel staff.
• Developing procedures for dealing with emergencies. 
• Providing access to accident and health insurance for personnel.
• Providing required instruction, briefings and training.</v>
      </c>
      <c r="D33" s="6" t="str">
        <f>'3. ALL COMPETENCES (SOURCE)'!D74</f>
        <v>• Health and safety legislation. 
• Risk assessment and health and safety audit and planning procedures.
• Security audit techniques.
• Main risks and hazards affecting PA personnel.</v>
      </c>
      <c r="E33" s="240">
        <f>'3. ALL COMPETENCES (SOURCE)'!E74</f>
        <v>0</v>
      </c>
      <c r="F33" s="6" t="str">
        <f>'3. ALL COMPETENCES (SOURCE)'!F74</f>
        <v>• Submit a welfare, health and safety assessment or audit, policy and plan for the PA.
• Submit evidence that policy and plan are implemented.
• Demonstrate supporting knowledge.</v>
      </c>
      <c r="G33" s="6" t="str">
        <f>'3. ALL COMPETENCES (SOURCE)'!G74</f>
        <v>• Accreditation of prior qualifications and experience.
• Evidence portfolio assessment.</v>
      </c>
      <c r="H33" s="3">
        <f>'3. ALL COMPETENCES (SOURCE)'!H74</f>
        <v>0</v>
      </c>
      <c r="I33">
        <f>'3. ALL COMPETENCES (SOURCE)'!I74</f>
        <v>0</v>
      </c>
    </row>
    <row r="34" spans="1:9" ht="105" outlineLevel="3" x14ac:dyDescent="0.25">
      <c r="A34" s="380" t="str">
        <f>'3. ALL COMPETENCES (SOURCE)'!A75</f>
        <v>HRM 3.4</v>
      </c>
      <c r="B34" s="385" t="str">
        <f>'3. ALL COMPETENCES (SOURCE)'!B75</f>
        <v>Identify capacity development needs of personnel, stakeholders and partners.</v>
      </c>
      <c r="C34" s="382" t="str">
        <f>'3. ALL COMPETENCES (SOURCE)'!C75</f>
        <v xml:space="preserve">• Conducting structured assessments of capacity development needs.
• Recommending programmes of capacity development according to needs analysis, competences needs and requirements/capacities of target groups.
</v>
      </c>
      <c r="D34" s="6" t="str">
        <f>'3. ALL COMPETENCES (SOURCE)'!D75</f>
        <v>• Capacity needs assessment and analysis procedures.
• Training and learning approaches and techniques.
• Range of learning and training opportunities available.</v>
      </c>
      <c r="E34" s="240">
        <f>'3. ALL COMPETENCES (SOURCE)'!E75</f>
        <v>0</v>
      </c>
      <c r="F34" s="6" t="str">
        <f>'3. ALL COMPETENCES (SOURCE)'!F75</f>
        <v>• Submit a needs assessment and capacity development plan for PA personnel and other stakeholders.
• Submit evidence of providing access to learning and training opportunities for all personnel.
• Demonstrate supporting knowledge.</v>
      </c>
      <c r="G34" s="6" t="str">
        <f>'3. ALL COMPETENCES (SOURCE)'!G75</f>
        <v>• Accreditation of prior qualifications and experience.
• Evidence portfolio assessment.</v>
      </c>
      <c r="H34" s="3">
        <f>'3. ALL COMPETENCES (SOURCE)'!H75</f>
        <v>0</v>
      </c>
      <c r="I34">
        <f>'3. ALL COMPETENCES (SOURCE)'!I75</f>
        <v>0</v>
      </c>
    </row>
    <row r="35" spans="1:9" ht="135" outlineLevel="3" x14ac:dyDescent="0.25">
      <c r="A35" s="380" t="str">
        <f>'3. ALL COMPETENCES (SOURCE)'!A76</f>
        <v>HRM 3.5</v>
      </c>
      <c r="B35" s="385" t="str">
        <f>'3. ALL COMPETENCES (SOURCE)'!B76</f>
        <v>Institute capacity development programmes for protected area personnel, stakeholders and partners.</v>
      </c>
      <c r="C35" s="382" t="str">
        <f>'3. ALL COMPETENCES (SOURCE)'!C76</f>
        <v xml:space="preserve">• Providing access to relevant learning and training and learning opportunities for all personnel. Opportunities should include:
 - Formal learning leading to recognised qualifications.
 - Short term training.
 - Competence based learning.
• Informal learning in the work place (e.g. coaching, mentoring, knowledge and skills sharing).
• Collection and evaluation of results and impacts of capacity development..
</v>
      </c>
      <c r="D35" s="6" t="str">
        <f>'3. ALL COMPETENCES (SOURCE)'!D76</f>
        <v xml:space="preserve">• Principles of adult learning.
• Development needs of personnel (staff, stakeholders, partners etc.).
• Capacity development principles and practices.
• Opportunities for building individual capacity (formal and informal).
•  Options for workplace learning (in addition to training).
</v>
      </c>
      <c r="E35" s="240">
        <f>'3. ALL COMPETENCES (SOURCE)'!E76</f>
        <v>0</v>
      </c>
      <c r="F35" s="6" t="str">
        <f>'3. ALL COMPETENCES (SOURCE)'!F76</f>
        <v>• Submit evidence of providing access to learning and training opportunities for a wide range of personnel.
• Demonstrate supporting knowledge.</v>
      </c>
      <c r="G35" s="6" t="str">
        <f>'3. ALL COMPETENCES (SOURCE)'!G76</f>
        <v>• Accreditation of prior qualifications and experience.
• Evidence portfolio assessment. and interview.
• Testimony of personnel.</v>
      </c>
      <c r="H35" s="3">
        <f>'3. ALL COMPETENCES (SOURCE)'!H76</f>
        <v>0</v>
      </c>
      <c r="I35">
        <f>'3. ALL COMPETENCES (SOURCE)'!I76</f>
        <v>0</v>
      </c>
    </row>
    <row r="36" spans="1:9" ht="31.5" x14ac:dyDescent="0.25">
      <c r="A36" s="337" t="str">
        <f>'3. ALL COMPETENCES (SOURCE)'!A90</f>
        <v>CATEGORY</v>
      </c>
      <c r="B36" s="355" t="str">
        <f>'3. ALL COMPETENCES (SOURCE)'!B90</f>
        <v>FRM. FINANCIAL AND OPERATIONAL RESOURCES MANAGEMENT</v>
      </c>
      <c r="C36" s="342" t="str">
        <f>'3. ALL COMPETENCES (SOURCE)'!C90</f>
        <v>Ensuring that protected areas are adequately financed and resourced, and that resources are effectively and efficiently deployed and used.</v>
      </c>
      <c r="D36" s="113" t="str">
        <f>'3. ALL COMPETENCES (SOURCE)'!D90</f>
        <v xml:space="preserve"> </v>
      </c>
      <c r="E36" s="242">
        <f>'3. ALL COMPETENCES (SOURCE)'!E90</f>
        <v>0</v>
      </c>
      <c r="F36" s="176">
        <f>'3. ALL COMPETENCES (SOURCE)'!F90</f>
        <v>0</v>
      </c>
      <c r="G36" s="176">
        <f>'3. ALL COMPETENCES (SOURCE)'!G90</f>
        <v>0</v>
      </c>
      <c r="H36" s="25">
        <f>'3. ALL COMPETENCES (SOURCE)'!H90</f>
        <v>0</v>
      </c>
    </row>
    <row r="37" spans="1:9" ht="63" x14ac:dyDescent="0.25">
      <c r="A37" s="330" t="str">
        <f>'3. ALL COMPETENCES (SOURCE)'!A99</f>
        <v>FRM 3</v>
      </c>
      <c r="B37" s="356" t="str">
        <f>'3. ALL COMPETENCES (SOURCE)'!B99</f>
        <v>FINANCIAL AND OPERATIONAL RESOURCES MANAGEMENT.
LEVEL 3</v>
      </c>
      <c r="C37" s="372" t="str">
        <f>'3. ALL COMPETENCES (SOURCE)'!C99</f>
        <v>Identify and secure adequate financial and physical resources for management of a protected area and ensure their efficient use.</v>
      </c>
      <c r="D37" s="290" t="str">
        <f>'3. ALL COMPETENCES (SOURCE)'!D99</f>
        <v>• Legal and organisational procedures and requirements for financial management.
• Principles and practices of bookkeeping and financial management.</v>
      </c>
      <c r="E37" s="295" t="str">
        <f>'3. ALL COMPETENCES (SOURCE)'!E99</f>
        <v xml:space="preserve"> HRM 3; ORG 3; PPP 3; CAC 3; ADR 3; TEC 2</v>
      </c>
      <c r="F37" s="168" t="str">
        <f>'3. ALL COMPETENCES (SOURCE)'!F99</f>
        <v>EXAMPLE PERFORMANCE CRITERIA</v>
      </c>
      <c r="G37" s="168" t="str">
        <f>'3. ALL COMPETENCES (SOURCE)'!G99</f>
        <v>EXAMPLE MEANS OF ASSESSMENT</v>
      </c>
      <c r="H37" s="61" t="str">
        <f>'3. ALL COMPETENCES (SOURCE)'!H99</f>
        <v>RECOMMENDED PRIOR COMPETENCE REQUIREMENTS FOR THE LEVEL</v>
      </c>
    </row>
    <row r="38" spans="1:9" ht="37.5" x14ac:dyDescent="0.25">
      <c r="A38" s="331" t="str">
        <f>'3. ALL COMPETENCES (SOURCE)'!A100</f>
        <v>Code</v>
      </c>
      <c r="B38" s="357" t="str">
        <f>'3. ALL COMPETENCES (SOURCE)'!B100</f>
        <v>Competence Statement.
The individual should be able to:</v>
      </c>
      <c r="C38" s="344" t="str">
        <f>'3. ALL COMPETENCES (SOURCE)'!C100</f>
        <v>Details, scope and variations. 
A brief explanation of the competence.</v>
      </c>
      <c r="D38" s="118" t="str">
        <f>'3. ALL COMPETENCES (SOURCE)'!D100</f>
        <v>Main specific knowledge requirements for the competence.</v>
      </c>
      <c r="E38" s="227" t="str">
        <f>'3. ALL COMPETENCES (SOURCE)'!E100</f>
        <v xml:space="preserve"> </v>
      </c>
      <c r="F38" s="170" t="str">
        <f>'3. ALL COMPETENCES (SOURCE)'!F100</f>
        <v>Example performance criteria for certification</v>
      </c>
      <c r="G38" s="170" t="str">
        <f>'3. ALL COMPETENCES (SOURCE)'!G100</f>
        <v>Example means of assessment</v>
      </c>
      <c r="H38" s="101" t="str">
        <f>'3. ALL COMPETENCES (SOURCE)'!H100</f>
        <v>UNI; FRM 2; CAC 2</v>
      </c>
    </row>
    <row r="39" spans="1:9" ht="63.75" x14ac:dyDescent="0.25">
      <c r="A39" s="380" t="str">
        <f>'3. ALL COMPETENCES (SOURCE)'!A101</f>
        <v>FRM 3.1</v>
      </c>
      <c r="B39" s="385" t="str">
        <f>'3. ALL COMPETENCES (SOURCE)'!B101</f>
        <v>Ensure compliance with legislation and required procedures for financial management and use and allocation of resources.</v>
      </c>
      <c r="C39" s="382" t="str">
        <f>'3. ALL COMPETENCES (SOURCE)'!C101</f>
        <v>• Introducing adequate procedures for financial management and management of material assets.
• Ensuring correct accounting and preventing/addressing all forms of mismanagement or misuse.
• Ensuring correct management and documentation of material assets (equipment and infrastructure).
• Ensuring compliance with tax regulations, and managing and reporting income. 
• Meeting all requirements for reporting, for audit/inspection and for maintenance of inventory records.</v>
      </c>
      <c r="D39" s="6" t="str">
        <f>'3. ALL COMPETENCES (SOURCE)'!D101</f>
        <v>• Legislation, regulations and norms relevant to the management of finances and assets of PAs.
• Professional procedures for accounting, book keeping and inventory management.</v>
      </c>
      <c r="E39" s="240">
        <f>'3. ALL COMPETENCES (SOURCE)'!E101</f>
        <v>0</v>
      </c>
      <c r="F39" s="6" t="str">
        <f>'3. ALL COMPETENCES (SOURCE)'!F101</f>
        <v>• Submit independently verified evidence of correct management of finances and assets over one year.
• Demonstrate supporting knowledge.</v>
      </c>
      <c r="G39" s="6" t="str">
        <f>'3. ALL COMPETENCES (SOURCE)'!G101</f>
        <v>• Accreditation of prior qualifications and experience.
• Evidence portfolio assessment.</v>
      </c>
      <c r="H39" s="6">
        <f>'3. ALL COMPETENCES (SOURCE)'!H101</f>
        <v>0</v>
      </c>
    </row>
    <row r="40" spans="1:9" ht="89.25" x14ac:dyDescent="0.25">
      <c r="A40" s="380" t="str">
        <f>'3. ALL COMPETENCES (SOURCE)'!A102</f>
        <v>FRM 3.2</v>
      </c>
      <c r="B40" s="385" t="str">
        <f>'3. ALL COMPETENCES (SOURCE)'!B102</f>
        <v>Prepare a protected area business plan/sustainable financing plan.</v>
      </c>
      <c r="C40" s="382" t="str">
        <f>'3. ALL COMPETENCES (SOURCE)'!C102</f>
        <v xml:space="preserve">• Developing a medium term 'business plan' or 'financial sustainability plan' for the PA (linked to a budgeted management plan). 
• Identifying available funding and the 'funding gap' between this and the requirements of the budget.
• Identifying strategies and options for filling the funding gap (for example sources of funding, sources of local incomes, efficiencies).
</v>
      </c>
      <c r="D40" s="6" t="str">
        <f>'3. ALL COMPETENCES (SOURCE)'!D102</f>
        <v>• Theory and practice of business and/or financial sustainability planning.
• Current policies and practices for funding PAs.
• Options and sources for increasing/diversifying funding.</v>
      </c>
      <c r="E40" s="240">
        <f>'3. ALL COMPETENCES (SOURCE)'!E102</f>
        <v>0</v>
      </c>
      <c r="F40" s="6" t="str">
        <f>'3. ALL COMPETENCES (SOURCE)'!F102</f>
        <v>• Submit a detailed business plan (or equivalent) for the PA based on a budgeted management plan.
• Demonstrate supporting knowledge.</v>
      </c>
      <c r="G40" s="6" t="str">
        <f>'3. ALL COMPETENCES (SOURCE)'!G102</f>
        <v>• Accreditation of prior qualifications and experience.
• Evidence portfolio assessment.</v>
      </c>
      <c r="H40" s="6">
        <f>'3. ALL COMPETENCES (SOURCE)'!H102</f>
        <v>0</v>
      </c>
    </row>
    <row r="41" spans="1:9" ht="60" x14ac:dyDescent="0.25">
      <c r="A41" s="380" t="str">
        <f>'3. ALL COMPETENCES (SOURCE)'!A103</f>
        <v>FRM 3.3</v>
      </c>
      <c r="B41" s="385" t="str">
        <f>'3. ALL COMPETENCES (SOURCE)'!B103</f>
        <v>Prepare annual budgets, financing and resourcing plans.</v>
      </c>
      <c r="C41" s="382" t="str">
        <f>'3. ALL COMPETENCES (SOURCE)'!C103</f>
        <v>• Preparing annual/medium term budgets for the PA linked to the business plan and/or management plan. 
• Preparing annual plans for income and expenditure to achieve balanced budgets and maintain cash flow.
• Identifying requirements for recurrent costs, purchases, investments, procurements etc. 
• Developing budgets and financing plans for projects and grants.</v>
      </c>
      <c r="D41" s="6" t="str">
        <f>'3. ALL COMPETENCES (SOURCE)'!D103</f>
        <v>• Legislation, regulations and norms for budgeting.
• Financial planning and accounting procedures.
• Details of the PA management plan and business plan.</v>
      </c>
      <c r="E41" s="240">
        <f>'3. ALL COMPETENCES (SOURCE)'!E103</f>
        <v>0</v>
      </c>
      <c r="F41" s="6" t="str">
        <f>'3. ALL COMPETENCES (SOURCE)'!F103</f>
        <v>• Submit a detailed budget and resourcing plan for the PA, based on the business plan.
• Demonstrate supporting knowledge.</v>
      </c>
      <c r="G41" s="6" t="str">
        <f>'3. ALL COMPETENCES (SOURCE)'!G103</f>
        <v>• Accreditation of prior qualifications and experience.
• Evidence portfolio assessment.</v>
      </c>
      <c r="H41" s="6">
        <f>'3. ALL COMPETENCES (SOURCE)'!H103</f>
        <v>0</v>
      </c>
    </row>
    <row r="42" spans="1:9" ht="51" x14ac:dyDescent="0.25">
      <c r="A42" s="380" t="str">
        <f>'3. ALL COMPETENCES (SOURCE)'!A104</f>
        <v>FRM 3.4</v>
      </c>
      <c r="B42" s="385" t="str">
        <f>'3. ALL COMPETENCES (SOURCE)'!B104</f>
        <v>Direct preparation of financial reports and information required for audits.</v>
      </c>
      <c r="C42" s="382" t="str">
        <f>'3. ALL COMPETENCES (SOURCE)'!C104</f>
        <v xml:space="preserve">• Preparing annual financial reports according to institutional and legal requirements.
• Ensuring all information is in place for formal audits.
</v>
      </c>
      <c r="D42" s="6" t="str">
        <f>'3. ALL COMPETENCES (SOURCE)'!D104</f>
        <v>• Legislation, regulations and procedures regarding financial reporting and auditing.</v>
      </c>
      <c r="E42" s="240">
        <f>'3. ALL COMPETENCES (SOURCE)'!E104</f>
        <v>0</v>
      </c>
      <c r="F42" s="6" t="str">
        <f>'3. ALL COMPETENCES (SOURCE)'!F104</f>
        <v>• Provide evidence of a satisfactory independent audit report.
• Demonstrate supporting knowledge.</v>
      </c>
      <c r="G42" s="6" t="str">
        <f>'3. ALL COMPETENCES (SOURCE)'!G104</f>
        <v>• Accreditation of prior qualifications and experience.
• Evidence portfolio assessment.</v>
      </c>
      <c r="H42" s="6">
        <f>'3. ALL COMPETENCES (SOURCE)'!H104</f>
        <v>0</v>
      </c>
    </row>
    <row r="43" spans="1:9" ht="76.5" x14ac:dyDescent="0.25">
      <c r="A43" s="380" t="str">
        <f>'3. ALL COMPETENCES (SOURCE)'!A105</f>
        <v>FRM 3.5</v>
      </c>
      <c r="B43" s="385" t="str">
        <f>'3. ALL COMPETENCES (SOURCE)'!B105</f>
        <v>Identify and secure funding for protected area management.</v>
      </c>
      <c r="C43" s="382" t="str">
        <f>'3. ALL COMPETENCES (SOURCE)'!C105</f>
        <v>• Presenting and justifying and defendingjustified annual budget requests to parent organisations and funding agencies.
• Identifying and mobilising new sources of funding for the PA (e.g. through projects, locally generated income).
• Preparing project budgets according to donor requirements.
• See also PPP 3.</v>
      </c>
      <c r="D43" s="6" t="str">
        <f>'3. ALL COMPETENCES (SOURCE)'!D105</f>
        <v>• Legislation, regulations and norms relevant to funding of PAs.
• Policies and criteria used by funding agencies.</v>
      </c>
      <c r="E43" s="240">
        <f>'3. ALL COMPETENCES (SOURCE)'!E105</f>
        <v>0</v>
      </c>
      <c r="F43" s="6" t="str">
        <f>'3. ALL COMPETENCES (SOURCE)'!F105</f>
        <v>• Submit evidence of preparation and presentation of detailed, rational and well justified requests and proposals for improved long term funding and investment in the PA system.</v>
      </c>
      <c r="G43" s="6" t="str">
        <f>'3. ALL COMPETENCES (SOURCE)'!G105</f>
        <v>• Accreditation of prior qualifications and experience.
• Evidence portfolio assessment.</v>
      </c>
      <c r="H43" s="6">
        <f>'3. ALL COMPETENCES (SOURCE)'!H105</f>
        <v>0</v>
      </c>
    </row>
    <row r="44" spans="1:9" ht="63.75" x14ac:dyDescent="0.25">
      <c r="A44" s="380" t="str">
        <f>'3. ALL COMPETENCES (SOURCE)'!A106</f>
        <v>FRM 3.6</v>
      </c>
      <c r="B44" s="385" t="str">
        <f>'3. ALL COMPETENCES (SOURCE)'!B106</f>
        <v>Identify and secure physical resources required for protected area management.</v>
      </c>
      <c r="C44" s="382" t="str">
        <f>'3. ALL COMPETENCES (SOURCE)'!C106</f>
        <v xml:space="preserve">• Preparing resource needs assessments based on obligations and needs of the PA.
• Identifying requirements for physical infrastructure, materials and equipment, fixed costs and consumables.
• Identifying where and how to secure the required resources (e.g. through government, external grants, resource sharing etc.). 
• Overseeing procedures for procurement of goods and services. </v>
      </c>
      <c r="D44" s="6"/>
      <c r="E44" s="240"/>
      <c r="F44" s="6"/>
      <c r="G44" s="6"/>
      <c r="H44" s="6"/>
    </row>
    <row r="45" spans="1:9" ht="75" x14ac:dyDescent="0.25">
      <c r="A45" s="380" t="str">
        <f>'3. ALL COMPETENCES (SOURCE)'!A107</f>
        <v>FRM 3.7</v>
      </c>
      <c r="B45" s="385" t="str">
        <f>'3. ALL COMPETENCES (SOURCE)'!B107</f>
        <v>Negotiate and oversee contracts and financial terms for constructions, concessions and management agreements.</v>
      </c>
      <c r="C45" s="382" t="str">
        <f>'3. ALL COMPETENCES (SOURCE)'!C107</f>
        <v>• Contracting for concessions for provision of tourism and recreation services, collection of natural resources, forestry management etc.
• Ensuring compliance with all requirements for transparency and fairness in negotiation and awarding of contracts.</v>
      </c>
      <c r="D45" s="6" t="str">
        <f>'3. ALL COMPETENCES (SOURCE)'!D107</f>
        <v>• Legislation, regulations and norms regarding contracts and concessions in PAs.
• Details of polices and options for contracting in the PA.</v>
      </c>
      <c r="E45" s="240">
        <f>'3. ALL COMPETENCES (SOURCE)'!E107</f>
        <v>0</v>
      </c>
      <c r="F45" s="6" t="str">
        <f>'3. ALL COMPETENCES (SOURCE)'!F107</f>
        <v>• Submit full documentary evidence of the development, specification and contracting of at least one concession or similar agreement.
• Demonstrate supporting knowledge.</v>
      </c>
      <c r="G45" s="6" t="str">
        <f>'3. ALL COMPETENCES (SOURCE)'!G107</f>
        <v>• Accreditation of prior qualifications and experience.
• Evidence portfolio assessment.</v>
      </c>
      <c r="H45" s="6">
        <f>'3. ALL COMPETENCES (SOURCE)'!H107</f>
        <v>0</v>
      </c>
    </row>
    <row r="46" spans="1:9" ht="31.5" x14ac:dyDescent="0.25">
      <c r="A46" s="337" t="str">
        <f>'3. ALL COMPETENCES (SOURCE)'!A123</f>
        <v>CATEGORY</v>
      </c>
      <c r="B46" s="355" t="str">
        <f>'3. ALL COMPETENCES (SOURCE)'!B123</f>
        <v>ADR. ADMINISTRATIVE DOCUMENTATION AND REPORTING</v>
      </c>
      <c r="C46" s="342" t="str">
        <f>'3. ALL COMPETENCES (SOURCE)'!C123</f>
        <v>Establishing and implementing procedures for information management, documentation and reporting.</v>
      </c>
      <c r="D46" s="113" t="str">
        <f>'3. ALL COMPETENCES (SOURCE)'!D123</f>
        <v xml:space="preserve"> </v>
      </c>
      <c r="E46" s="242">
        <f>'3. ALL COMPETENCES (SOURCE)'!E123</f>
        <v>0</v>
      </c>
      <c r="F46" s="176">
        <f>'3. ALL COMPETENCES (SOURCE)'!F123</f>
        <v>0</v>
      </c>
      <c r="G46" s="176">
        <f>'3. ALL COMPETENCES (SOURCE)'!G123</f>
        <v>0</v>
      </c>
      <c r="H46" s="25">
        <f>'3. ALL COMPETENCES (SOURCE)'!H123</f>
        <v>0</v>
      </c>
    </row>
    <row r="47" spans="1:9" ht="94.5" x14ac:dyDescent="0.25">
      <c r="A47" s="330" t="str">
        <f>'3. ALL COMPETENCES (SOURCE)'!A131</f>
        <v>ADR 3</v>
      </c>
      <c r="B47" s="356" t="str">
        <f>'3. ALL COMPETENCES (SOURCE)'!B131</f>
        <v>ADMINISTRATIVE DOCUMENTATION AND REPORTING. 
LEVEL 3</v>
      </c>
      <c r="C47" s="343" t="str">
        <f>'3. ALL COMPETENCES (SOURCE)'!C131</f>
        <v>Ensure that a comprehensive system of administrative documentation and reporting is in place for a protected area.</v>
      </c>
      <c r="D47" s="290" t="str">
        <f>'3. ALL COMPETENCES (SOURCE)'!D131</f>
        <v>• Legislation and organisational policy and procedures for documentation and reporting.
• Skills for information analysis and synthesis.
• Reporting writing formats and styles.
• Information management, storage and retrieval systems.</v>
      </c>
      <c r="E47" s="295" t="str">
        <f>'3. ALL COMPETENCES (SOURCE)'!E131</f>
        <v xml:space="preserve"> HRM 3; ORG 3; FRM 3; PPP 3; CAC 3; TEC 2</v>
      </c>
      <c r="F47" s="168" t="str">
        <f>'3. ALL COMPETENCES (SOURCE)'!F131</f>
        <v>EXAMPLE PERFORMANCE CRITERIA</v>
      </c>
      <c r="G47" s="168" t="str">
        <f>'3. ALL COMPETENCES (SOURCE)'!G131</f>
        <v>EXAMPLE MEANS OF ASSESSMENT</v>
      </c>
      <c r="H47" s="61" t="str">
        <f>'3. ALL COMPETENCES (SOURCE)'!H131</f>
        <v>RECOMMENDED PRIOR COMPETENCE REQUIREMENTS FOR THE LEVEL</v>
      </c>
    </row>
    <row r="48" spans="1:9" ht="30" x14ac:dyDescent="0.25">
      <c r="A48" s="331" t="str">
        <f>'3. ALL COMPETENCES (SOURCE)'!A132</f>
        <v>Code</v>
      </c>
      <c r="B48" s="331" t="str">
        <f>'3. ALL COMPETENCES (SOURCE)'!B132</f>
        <v>Competence Statement.
The individual should be able to:</v>
      </c>
      <c r="C48" s="123" t="str">
        <f>'3. ALL COMPETENCES (SOURCE)'!C132</f>
        <v>Details, scope and variations. 
A brief explanation of the competence.</v>
      </c>
      <c r="D48" s="119" t="str">
        <f>'3. ALL COMPETENCES (SOURCE)'!D132</f>
        <v>Main specific knowledge requirements for the competence.</v>
      </c>
      <c r="E48" s="228" t="str">
        <f>'3. ALL COMPETENCES (SOURCE)'!E132</f>
        <v xml:space="preserve"> </v>
      </c>
      <c r="F48" s="175" t="str">
        <f>'3. ALL COMPETENCES (SOURCE)'!F132</f>
        <v>Example performance criteria for certification</v>
      </c>
      <c r="G48" s="175" t="str">
        <f>'3. ALL COMPETENCES (SOURCE)'!G132</f>
        <v>Example means of assessment</v>
      </c>
      <c r="H48" s="35" t="str">
        <f>'3. ALL COMPETENCES (SOURCE)'!H132</f>
        <v>UNI; ADR 2; CAC 2</v>
      </c>
    </row>
    <row r="49" spans="1:8" ht="60" x14ac:dyDescent="0.25">
      <c r="A49" s="380" t="str">
        <f>'3. ALL COMPETENCES (SOURCE)'!A133</f>
        <v>ADR 3.1</v>
      </c>
      <c r="B49" s="385" t="str">
        <f>'3. ALL COMPETENCES (SOURCE)'!B133</f>
        <v>Compile and prepare formal reports on protected area and biodiversity conservation activities.</v>
      </c>
      <c r="C49" s="382" t="str">
        <f>'3. ALL COMPETENCES (SOURCE)'!C133</f>
        <v>• Compiling comprehensive major reports to managing authorities, donors, partners etc. (e.g. annual reports, project progress reports).
• Collating information from a range of sources (internal reports, research reports, evaluations, consultations etc.) into a single comprehensive report.</v>
      </c>
      <c r="D49" s="6" t="str">
        <f>'3. ALL COMPETENCES (SOURCE)'!D133</f>
        <v>• Reporting requirements and formats 
• Analytical skills
• Techniques for clear writing and presentation of information.</v>
      </c>
      <c r="E49" s="240">
        <f>'3. ALL COMPETENCES (SOURCE)'!E133</f>
        <v>0</v>
      </c>
      <c r="F49" s="6" t="str">
        <f>'3. ALL COMPETENCES (SOURCE)'!F133</f>
        <v xml:space="preserve">• Submit at least two major reports.
</v>
      </c>
      <c r="G49" s="6" t="str">
        <f>'3. ALL COMPETENCES (SOURCE)'!G133</f>
        <v>• Evidence portfolio assessment.
• Accreditation of prior qualifications and experience</v>
      </c>
      <c r="H49" s="6">
        <f>'3. ALL COMPETENCES (SOURCE)'!H133</f>
        <v>0</v>
      </c>
    </row>
    <row r="50" spans="1:8" ht="75" x14ac:dyDescent="0.25">
      <c r="A50" s="380" t="str">
        <f>'3. ALL COMPETENCES (SOURCE)'!A134</f>
        <v>ADR 3.2</v>
      </c>
      <c r="B50" s="385" t="str">
        <f>'3. ALL COMPETENCES (SOURCE)'!B134</f>
        <v>Ensure documentation of meetings, consultations and negotiations.</v>
      </c>
      <c r="C50" s="382" t="str">
        <f>'3. ALL COMPETENCES (SOURCE)'!C134</f>
        <v>• Ensuring correct documentation of meetings, agreements and decisions (through minutes, back to office reports, information files etc.).</v>
      </c>
      <c r="D50" s="6" t="str">
        <f>'3. ALL COMPETENCES (SOURCE)'!D134</f>
        <v xml:space="preserve">• Meeting protocols
• Communication and meeting management techniques.
• Systems for document storage and retrieval.
</v>
      </c>
      <c r="E50" s="240">
        <f>'3. ALL COMPETENCES (SOURCE)'!E134</f>
        <v>0</v>
      </c>
      <c r="F50" s="6" t="str">
        <f>'3. ALL COMPETENCES (SOURCE)'!F134</f>
        <v>• Submit evidence of/demonstrate successful management of at least three major meetings/consultations/negotiations.
• Negotiation of agreements in a range of typical situations.</v>
      </c>
      <c r="G50" s="6" t="str">
        <f>'3. ALL COMPETENCES (SOURCE)'!G134</f>
        <v>• Evidence portfolio assessment.
• Accreditation of prior qualifications and experience</v>
      </c>
      <c r="H50" s="6">
        <f>'3. ALL COMPETENCES (SOURCE)'!H134</f>
        <v>0</v>
      </c>
    </row>
    <row r="51" spans="1:8" ht="90" x14ac:dyDescent="0.25">
      <c r="A51" s="380" t="str">
        <f>'3. ALL COMPETENCES (SOURCE)'!A135</f>
        <v>ADR 3.3</v>
      </c>
      <c r="B51" s="385" t="str">
        <f>'3. ALL COMPETENCES (SOURCE)'!B135</f>
        <v>Ensure that full activity records and documentation are maintained and secured.</v>
      </c>
      <c r="C51" s="382" t="str">
        <f>'3. ALL COMPETENCES (SOURCE)'!C135</f>
        <v>• Ensuring that all sections of the PA maintain a system (electronic and/or paper based) for recording, storage and retrieval of information, data, activities, maps, images etc.
• Establishing a full management information system for the PA.
• Ensuring that IT systems are in place and functioning.
• Ensuring that records are accessible.
• Ensuring that systems for information security and back up are in place.
• Meeting data protection and security obligations.</v>
      </c>
      <c r="D51" s="6" t="str">
        <f>'3. ALL COMPETENCES (SOURCE)'!D135</f>
        <v>• Information management approaches and methods
• Options for security and back up.
• Legal requirements for data protection and security.
• Uses of and requirements for information technology (computers, peripherals, networks etc.).</v>
      </c>
      <c r="E51" s="240">
        <f>'3. ALL COMPETENCES (SOURCE)'!E135</f>
        <v>0</v>
      </c>
      <c r="F51" s="6" t="str">
        <f>'3. ALL COMPETENCES (SOURCE)'!F135</f>
        <v>• Submit evidence of accurate and retrievable record keeping, security and back up</v>
      </c>
      <c r="G51" s="6" t="str">
        <f>'3. ALL COMPETENCES (SOURCE)'!G135</f>
        <v>• Evidence portfolio assessment.
• Examination and audit of filing system and records.
• Accreditation of prior qualifications and experience.</v>
      </c>
      <c r="H51" s="6">
        <f>'3. ALL COMPETENCES (SOURCE)'!H135</f>
        <v>0</v>
      </c>
    </row>
    <row r="52" spans="1:8" ht="105" x14ac:dyDescent="0.25">
      <c r="A52" s="380" t="str">
        <f>'3. ALL COMPETENCES (SOURCE)'!A136</f>
        <v>ADR 3.4</v>
      </c>
      <c r="B52" s="384" t="str">
        <f>'3. ALL COMPETENCES (SOURCE)'!B136</f>
        <v>Implement measures for comprehensive monitoring and reporting on organisational performance.</v>
      </c>
      <c r="C52" s="382" t="str">
        <f>'3. ALL COMPETENCES (SOURCE)'!C136</f>
        <v xml:space="preserve">• Monitoring of the condition of the PA, its compliance with its responsibilities and obligations, completion of planned activities, achievement of targets and impact and effectiveness of management.
• Collecting and compiling reports from sections of the PA administration.
• Provision of comprehensive reports based on monitoring. 
• Compliance with required reporting requirements.
• Using recognised evaluation systems (e.g. Management Effectiveness Tracking Tool).
</v>
      </c>
      <c r="D52" s="6" t="str">
        <f>'3. ALL COMPETENCES (SOURCE)'!D136</f>
        <v>• Mandate and responsibilities of the PA.
• National requirements for monitoring and reporting.
• Details of the PA management plan and its provisions for monitoring.
• Recognised monitoring and evaluation systems (e.g. Management Effectiveness Tracking Tool).</v>
      </c>
      <c r="E52" s="240">
        <f>'3. ALL COMPETENCES (SOURCE)'!E136</f>
        <v>0</v>
      </c>
      <c r="F52" s="10" t="str">
        <f>'3. ALL COMPETENCES (SOURCE)'!F136</f>
        <v>• Submit evidence of preparation of comprehensive, evidence based reports on protected area management, activities and effectiveness.
• Demonstrate supporting knowledge.</v>
      </c>
      <c r="G52" s="10" t="str">
        <f>'3. ALL COMPETENCES (SOURCE)'!G136</f>
        <v>• Evidence portfolio assessment.
• Accreditation of prior qualifications and experience</v>
      </c>
      <c r="H52" s="10">
        <f>'3. ALL COMPETENCES (SOURCE)'!H136</f>
        <v>0</v>
      </c>
    </row>
    <row r="53" spans="1:8" ht="31.5" x14ac:dyDescent="0.25">
      <c r="A53" s="337" t="str">
        <f>'3. ALL COMPETENCES (SOURCE)'!A148</f>
        <v>CATEGORY</v>
      </c>
      <c r="B53" s="355" t="str">
        <f>'3. ALL COMPETENCES (SOURCE)'!B148</f>
        <v>CAC. COMMUNICATION AND COLLABORATION</v>
      </c>
      <c r="C53" s="342" t="str">
        <f>'3. ALL COMPETENCES (SOURCE)'!C148</f>
        <v>Building and using the skills required to communicate and collaborate effectively.</v>
      </c>
      <c r="D53" s="112">
        <f>'3. ALL COMPETENCES (SOURCE)'!D148</f>
        <v>0</v>
      </c>
      <c r="E53" s="409">
        <f>'3. ALL COMPETENCES (SOURCE)'!E148</f>
        <v>0</v>
      </c>
      <c r="F53" s="112">
        <f>'3. ALL COMPETENCES (SOURCE)'!F148</f>
        <v>0</v>
      </c>
      <c r="G53" s="112">
        <f>'3. ALL COMPETENCES (SOURCE)'!G148</f>
        <v>0</v>
      </c>
      <c r="H53" s="409">
        <f>'3. ALL COMPETENCES (SOURCE)'!H148</f>
        <v>0</v>
      </c>
    </row>
    <row r="54" spans="1:8" ht="63" x14ac:dyDescent="0.25">
      <c r="A54" s="356" t="str">
        <f>'3. ALL COMPETENCES (SOURCE)'!A157</f>
        <v>CAC 3</v>
      </c>
      <c r="B54" s="356" t="str">
        <f>'3. ALL COMPETENCES (SOURCE)'!B157</f>
        <v>COMMUNICATION AND COLLABORATION. LEVEL 3</v>
      </c>
      <c r="C54" s="343" t="str">
        <f>'3. ALL COMPETENCES (SOURCE)'!C157</f>
        <v>Maintain effective communications by and within a protected area organisation.</v>
      </c>
      <c r="D54" s="296" t="str">
        <f>'3. ALL COMPETENCES (SOURCE)'!D157</f>
        <v>• Communication theory.
• Principles of business communication.
• Benefits/risks associated with good/bad communication.</v>
      </c>
      <c r="E54" s="410" t="str">
        <f>'3. ALL COMPETENCES (SOURCE)'!E157</f>
        <v>All at Level 3</v>
      </c>
      <c r="F54" s="413" t="str">
        <f>'3. ALL COMPETENCES (SOURCE)'!F157</f>
        <v>EXAMPLE PERFORMANCE CRITERIA</v>
      </c>
      <c r="G54" s="413" t="str">
        <f>'3. ALL COMPETENCES (SOURCE)'!G157</f>
        <v>EXAMPLE MEANS OF ASSESSMENT</v>
      </c>
      <c r="H54" s="414" t="str">
        <f>'3. ALL COMPETENCES (SOURCE)'!H157</f>
        <v>RECOMMENDED PRIOR COMPETENCE REQUIREMENTS FOR THE LEVEL</v>
      </c>
    </row>
    <row r="55" spans="1:8" ht="31.5" x14ac:dyDescent="0.25">
      <c r="A55" s="411" t="str">
        <f>'3. ALL COMPETENCES (SOURCE)'!A158</f>
        <v>Code</v>
      </c>
      <c r="B55" s="331" t="str">
        <f>'3. ALL COMPETENCES (SOURCE)'!B158</f>
        <v>Competence Statement.
The individual should be able to:</v>
      </c>
      <c r="C55" s="412" t="str">
        <f>'3. ALL COMPETENCES (SOURCE)'!C158</f>
        <v>Details, scope and variations. 
A brief explanation of the competence.</v>
      </c>
      <c r="D55" s="412" t="str">
        <f>'3. ALL COMPETENCES (SOURCE)'!D158</f>
        <v>Main specific knowledge requirements for the competence.</v>
      </c>
      <c r="E55" s="357" t="str">
        <f>'3. ALL COMPETENCES (SOURCE)'!E158</f>
        <v xml:space="preserve"> </v>
      </c>
      <c r="F55" s="62" t="str">
        <f>'3. ALL COMPETENCES (SOURCE)'!F158</f>
        <v>Example performance criteria for certification</v>
      </c>
      <c r="G55" s="62" t="str">
        <f>'3. ALL COMPETENCES (SOURCE)'!G158</f>
        <v>Example means of assessment</v>
      </c>
      <c r="H55" s="331" t="str">
        <f>'3. ALL COMPETENCES (SOURCE)'!H158</f>
        <v>UNI; CAC 2</v>
      </c>
    </row>
    <row r="56" spans="1:8" ht="90" x14ac:dyDescent="0.25">
      <c r="A56" s="380" t="str">
        <f>'3. ALL COMPETENCES (SOURCE)'!A159</f>
        <v>CAC 3.1</v>
      </c>
      <c r="B56" s="385" t="str">
        <f>'3. ALL COMPETENCES (SOURCE)'!B159</f>
        <v>Maintain effective communications within an organisation.</v>
      </c>
      <c r="C56" s="382" t="str">
        <f>'3. ALL COMPETENCES (SOURCE)'!C159</f>
        <v xml:space="preserve">• Demonstrating effective use of a range of communication techniques in management and direction of a protected area organisation.
• Making appropriate use of a range of tools and aids to support good communication. 
• Establishing a 'culture' within the organisation, that promotes good communication, transparency and responsiveness.
• Recognising the diversity of individuals and needs in the organisation and adapting communication approaches accordingly. </v>
      </c>
      <c r="D56" s="6" t="str">
        <f>'3. ALL COMPETENCES (SOURCE)'!D159</f>
        <v xml:space="preserve">• A wide range of communication techniques and their application in management and smooth running of the organisation. 
• Uses of a range of tools and aids to support good communication.
</v>
      </c>
      <c r="E56" s="240">
        <f>'3. ALL COMPETENCES (SOURCE)'!E159</f>
        <v>0</v>
      </c>
      <c r="F56" s="6" t="str">
        <f>'3. ALL COMPETENCES (SOURCE)'!F159</f>
        <v>• Submit evidence of/demonstrate successful establishment of effective communication within and across an organisation.</v>
      </c>
      <c r="G56" s="6" t="str">
        <f>'3. ALL COMPETENCES (SOURCE)'!G159</f>
        <v>• Evidence portfolio assessment.
• Observation.
• Testimony of participants and colleagues.
• Accreditation of prior qualifications and experience.</v>
      </c>
      <c r="H56" s="6">
        <f>'3. ALL COMPETENCES (SOURCE)'!H159</f>
        <v>0</v>
      </c>
    </row>
    <row r="57" spans="1:8" ht="90" x14ac:dyDescent="0.25">
      <c r="A57" s="380" t="str">
        <f>'3. ALL COMPETENCES (SOURCE)'!A160</f>
        <v>CAC 3.2</v>
      </c>
      <c r="B57" s="385" t="str">
        <f>'3. ALL COMPETENCES (SOURCE)'!B160</f>
        <v>Maintain effective communication and good working relations with stakeholders and partners.</v>
      </c>
      <c r="C57" s="382" t="str">
        <f>'3. ALL COMPETENCES (SOURCE)'!C160</f>
        <v xml:space="preserve">• Ensuring regular communication and maintenance of positive working relations between the PA organisation and stakeholders, partners, donors authorities etc.
• Recognising the diversity of individuals and groups among stakeholders and adapting communication approaches accordingly. </v>
      </c>
      <c r="D57" s="6" t="str">
        <f>'3. ALL COMPETENCES (SOURCE)'!D160</f>
        <v xml:space="preserve">• Use of a wide range of communication techniques to ensure maintenance of good relations.
• Importance and benefits of maintaining regular two way communication.
• Range of stakeholders and partners and their different communication styles and needs. </v>
      </c>
      <c r="E57" s="240">
        <f>'3. ALL COMPETENCES (SOURCE)'!E160</f>
        <v>0</v>
      </c>
      <c r="F57" s="6" t="str">
        <f>'3. ALL COMPETENCES (SOURCE)'!F160</f>
        <v xml:space="preserve">• Submit evidence of successful maintenance of communication and active working relationships with key stakeholders.
</v>
      </c>
      <c r="G57" s="6" t="str">
        <f>'3. ALL COMPETENCES (SOURCE)'!G160</f>
        <v>• Evidence portfolio assessment.
• Observation.
• Testimony of participants and colleagues.
• Accreditation of prior qualifications and experience.</v>
      </c>
      <c r="H57" s="6">
        <f>'3. ALL COMPETENCES (SOURCE)'!H160</f>
        <v>0</v>
      </c>
    </row>
    <row r="58" spans="1:8" ht="90" x14ac:dyDescent="0.25">
      <c r="A58" s="380" t="str">
        <f>'3. ALL COMPETENCES (SOURCE)'!A161</f>
        <v>CAC 3.3</v>
      </c>
      <c r="B58" s="385" t="str">
        <f>'3. ALL COMPETENCES (SOURCE)'!B161</f>
        <v>Negotiate agreements and resolve disputes and conflicts.</v>
      </c>
      <c r="C58" s="382" t="str">
        <f>'3. ALL COMPETENCES (SOURCE)'!C161</f>
        <v xml:space="preserve">• Using a range of techniques for enabling equitable agreements and for resolving major conflicts with/between stakeholders and partners or within the organisation.
• Ensuring documentation and formalisation of agreements and resolutions
</v>
      </c>
      <c r="D58" s="6" t="str">
        <f>'3. ALL COMPETENCES (SOURCE)'!D161</f>
        <v>• A wide range of negotiation approaches (e.g. accommodating, avoiding, collaborating, competing, compromising). 
• A wide range of conflict resolution approaches such as negotiation, mediation, arbitration and adjudication.</v>
      </c>
      <c r="E58" s="240">
        <f>'3. ALL COMPETENCES (SOURCE)'!E161</f>
        <v>0</v>
      </c>
      <c r="F58" s="6" t="str">
        <f>'3. ALL COMPETENCES (SOURCE)'!F161</f>
        <v>• Submit evidence of/demonstrate
- successful resolution of a major conflicts with/between stakeholders.
- successful negotiation of a complex and equitable agreement with a stakeholder group.</v>
      </c>
      <c r="G58" s="6" t="str">
        <f>'3. ALL COMPETENCES (SOURCE)'!G161</f>
        <v>• Evidence portfolio assessment.
• Observation.
• Testimony of participants and colleagues.
• Accreditation of prior qualifications and experience.</v>
      </c>
      <c r="H58" s="6">
        <f>'3. ALL COMPETENCES (SOURCE)'!H161</f>
        <v>0</v>
      </c>
    </row>
    <row r="59" spans="1:8" ht="31.5" x14ac:dyDescent="0.25">
      <c r="A59" s="363" t="str">
        <f>'3. ALL COMPETENCES (SOURCE)'!A179</f>
        <v>GROUP</v>
      </c>
      <c r="B59" s="345" t="str">
        <f>'3. ALL COMPETENCES (SOURCE)'!B179</f>
        <v>B. APPLIED PROTECTED AREA MANAGEMENT</v>
      </c>
      <c r="C59" s="373" t="str">
        <f>'3. ALL COMPETENCES (SOURCE)'!C179</f>
        <v>Applying specialist technical skills to protected area management.</v>
      </c>
      <c r="D59" s="243">
        <f>'3. ALL COMPETENCES (SOURCE)'!E179</f>
        <v>0</v>
      </c>
      <c r="E59" s="178">
        <f>'3. ALL COMPETENCES (SOURCE)'!F179</f>
        <v>0</v>
      </c>
      <c r="F59" s="178">
        <f>'3. ALL COMPETENCES (SOURCE)'!G179</f>
        <v>0</v>
      </c>
      <c r="G59" s="57">
        <f>'3. ALL COMPETENCES (SOURCE)'!H179</f>
        <v>0</v>
      </c>
      <c r="H59" s="57" t="e">
        <f>'3. ALL COMPETENCES (SOURCE)'!#REF!</f>
        <v>#REF!</v>
      </c>
    </row>
    <row r="60" spans="1:8" ht="47.25" x14ac:dyDescent="0.25">
      <c r="A60" s="338" t="str">
        <f>'3. ALL COMPETENCES (SOURCE)'!A180</f>
        <v>CATEGORY</v>
      </c>
      <c r="B60" s="346" t="str">
        <f>'3. ALL COMPETENCES (SOURCE)'!B180</f>
        <v>BIO. BIODIVERSITY CONSERVATION</v>
      </c>
      <c r="C60" s="374" t="str">
        <f>'3. ALL COMPETENCES (SOURCE)'!C180</f>
        <v>Ensuring the maintenance of the ecological values of protected areas through management and monitoring of species, their habitats, ecosystems and natural resource use.</v>
      </c>
      <c r="D60" s="244">
        <f>'3. ALL COMPETENCES (SOURCE)'!E180</f>
        <v>0</v>
      </c>
      <c r="E60" s="179">
        <f>'3. ALL COMPETENCES (SOURCE)'!F180</f>
        <v>0</v>
      </c>
      <c r="F60" s="179">
        <f>'3. ALL COMPETENCES (SOURCE)'!G180</f>
        <v>0</v>
      </c>
      <c r="G60" s="38">
        <f>'3. ALL COMPETENCES (SOURCE)'!H180</f>
        <v>0</v>
      </c>
      <c r="H60" s="38" t="e">
        <f>'3. ALL COMPETENCES (SOURCE)'!#REF!</f>
        <v>#REF!</v>
      </c>
    </row>
    <row r="61" spans="1:8" ht="63" x14ac:dyDescent="0.25">
      <c r="A61" s="362" t="str">
        <f>'3. ALL COMPETENCES (SOURCE)'!A192</f>
        <v>BIO 3</v>
      </c>
      <c r="B61" s="362" t="str">
        <f>'3. ALL COMPETENCES (SOURCE)'!B192</f>
        <v>BIODIVERSITY CONSERVATION. LEVEL 3</v>
      </c>
      <c r="C61" s="347" t="str">
        <f>'3. ALL COMPETENCES (SOURCE)'!C192</f>
        <v>Direct the development and implementation of programmes that address conservation targets and priorities.</v>
      </c>
      <c r="D61" s="302" t="str">
        <f>'3. ALL COMPETENCES (SOURCE)'!D192</f>
        <v xml:space="preserve">• Legal and organisational requirements for biodiversity conservation.
• Principles of ecology and conservation biology.
</v>
      </c>
      <c r="E61" s="303" t="str">
        <f>'3. ALL COMPETENCES (SOURCE)'!E192</f>
        <v xml:space="preserve"> PPP 3; ORG 3; COM 3; CAC 3; TEC 2; ADR 3</v>
      </c>
      <c r="F61" s="180" t="str">
        <f>'3. ALL COMPETENCES (SOURCE)'!F192</f>
        <v>EXAMPLE PERFORMANCE CRITERIA</v>
      </c>
      <c r="G61" s="180" t="str">
        <f>'3. ALL COMPETENCES (SOURCE)'!G192</f>
        <v>EXAMPLE MEANS OF ASSESSMENT</v>
      </c>
      <c r="H61" s="64" t="str">
        <f>'3. ALL COMPETENCES (SOURCE)'!H192</f>
        <v>RECOMMENDED PRIOR COMPETENCE REQUIREMENTS FOR THE LEVEL</v>
      </c>
    </row>
    <row r="62" spans="1:8" ht="37.5" x14ac:dyDescent="0.3">
      <c r="A62" s="334" t="str">
        <f>'3. ALL COMPETENCES (SOURCE)'!A193</f>
        <v>Code</v>
      </c>
      <c r="B62" s="26" t="str">
        <f>'3. ALL COMPETENCES (SOURCE)'!B193</f>
        <v>Competence Statement.
The individual should be able to:</v>
      </c>
      <c r="C62" s="348" t="str">
        <f>'3. ALL COMPETENCES (SOURCE)'!C193</f>
        <v>Details, scope and variations. 
A brief explanation of the competence.</v>
      </c>
      <c r="D62" s="154" t="str">
        <f>'3. ALL COMPETENCES (SOURCE)'!D193</f>
        <v>Main specific knowledge requirements for the competence.</v>
      </c>
      <c r="E62" s="105" t="str">
        <f>'3. ALL COMPETENCES (SOURCE)'!E193</f>
        <v xml:space="preserve"> </v>
      </c>
      <c r="F62" s="184" t="str">
        <f>'3. ALL COMPETENCES (SOURCE)'!F193</f>
        <v>Example performance criteria for certification</v>
      </c>
      <c r="G62" s="232" t="str">
        <f>'3. ALL COMPETENCES (SOURCE)'!G193</f>
        <v>Example means of assessment</v>
      </c>
      <c r="H62" s="100" t="str">
        <f>'3. ALL COMPETENCES (SOURCE)'!H193</f>
        <v>UNI ; BIO 2; CAC 2</v>
      </c>
    </row>
    <row r="63" spans="1:8" ht="120" x14ac:dyDescent="0.25">
      <c r="A63" s="380" t="str">
        <f>'3. ALL COMPETENCES (SOURCE)'!A194</f>
        <v>BIO 3.1</v>
      </c>
      <c r="B63" s="385" t="str">
        <f>'3. ALL COMPETENCES (SOURCE)'!B194</f>
        <v>Direct biodiversity survey, research and monitoring programmes.</v>
      </c>
      <c r="C63" s="382" t="str">
        <f>'3. ALL COMPETENCES (SOURCE)'!C194</f>
        <v>• Leading the development and implementation of programme of management oriented survey, research and monitoring for the PA. The programme should:
 - Focus on prioritised biodiversity assets.
  - Be management oriented . 
  - Make use of accepted best practice and appropriate techniques.</v>
      </c>
      <c r="D63" s="13" t="str">
        <f>'3. ALL COMPETENCES (SOURCE)'!D194</f>
        <v>• Good knowledge of the biodiversity of the area, its conservation status and legal protection.
• Principles and practices of biodiversity research and monitoring.
• Details of the PA management plan.
• Sources of expert assistance.</v>
      </c>
      <c r="E63" s="246">
        <f>'3. ALL COMPETENCES (SOURCE)'!E194</f>
        <v>0</v>
      </c>
      <c r="F63" s="13" t="str">
        <f>'3. ALL COMPETENCES (SOURCE)'!F194</f>
        <v>• Submit the relevant descriptive sections of a PA management plan. 
• Submit a detailed programme of survey, research and monitoring.
• Compile a detailed report on implementation of the programme of survey, research and monitoring.
• Demonstrate supporting knowledge.</v>
      </c>
      <c r="G63" s="13" t="str">
        <f>'3. ALL COMPETENCES (SOURCE)'!G194</f>
        <v xml:space="preserve">• Accreditation of prior qualifications and experience. and experience.
• Evidence portfolio.
</v>
      </c>
      <c r="H63" s="14">
        <f>'3. ALL COMPETENCES (SOURCE)'!H194</f>
        <v>0</v>
      </c>
    </row>
    <row r="64" spans="1:8" ht="135" x14ac:dyDescent="0.25">
      <c r="A64" s="380" t="str">
        <f>'3. ALL COMPETENCES (SOURCE)'!A195</f>
        <v>BIO 3.2</v>
      </c>
      <c r="B64" s="385" t="str">
        <f>'3. ALL COMPETENCES (SOURCE)'!B195</f>
        <v>Direct measures for protection/recovery of fauna species of conservation importance.</v>
      </c>
      <c r="C64" s="382" t="str">
        <f>'3. ALL COMPETENCES (SOURCE)'!C195</f>
        <v>• Identifying species of conservation importance in the protected area.
• Leading the development and implementation of appropriate measures for in situ conservation of species of conservation importance.
• Monitoring and reporting on the results of management measures and status of focal species.
• Programmes and objectives may vary greatly according to local conditions and needs, but must be clearly justified and make use of accepted best practice.
• Incorporating the measures into the overall management strategy/plan for the protected area.</v>
      </c>
      <c r="D64" s="13" t="str">
        <f>'3. ALL COMPETENCES (SOURCE)'!D195</f>
        <v xml:space="preserve">• Ecology and conservation requirements of key species and the threats they face.
• Range of options and best practices for conservation measures (e.g. physical protection, population management, habitat enhancement, removal of threats).
• Details of national or international species action plans. </v>
      </c>
      <c r="E64" s="246">
        <f>'3. ALL COMPETENCES (SOURCE)'!E195</f>
        <v>0</v>
      </c>
      <c r="F64" s="13" t="str">
        <f>'3. ALL COMPETENCES (SOURCE)'!F195</f>
        <v>• Submit the biodiversity-related strategic and operational sections of a PA management plan.
• Submit detailed proposals for a comprehensive species conservation programme.
• Compile a detailed annual report on implementation of the programme.
• Demonstrate supporting knowledge.</v>
      </c>
      <c r="G64" s="13" t="str">
        <f>'3. ALL COMPETENCES (SOURCE)'!G195</f>
        <v xml:space="preserve">• Accreditation of prior qualifications and experience. and experience.
• Evidence portfolio.
</v>
      </c>
      <c r="H64" s="14">
        <f>'3. ALL COMPETENCES (SOURCE)'!H195</f>
        <v>0</v>
      </c>
    </row>
    <row r="65" spans="1:8" ht="120" x14ac:dyDescent="0.25">
      <c r="A65" s="380" t="str">
        <f>'3. ALL COMPETENCES (SOURCE)'!A196</f>
        <v>BIO 3.3</v>
      </c>
      <c r="B65" s="385" t="str">
        <f>'3. ALL COMPETENCES (SOURCE)'!B196</f>
        <v>Direct measures for conservation of habitats and ecosystems of conservation importance.</v>
      </c>
      <c r="C65" s="382" t="str">
        <f>'3. ALL COMPETENCES (SOURCE)'!C196</f>
        <v>• Identifying ecosystems, habitats and landscapes of conservation importance in the protected area.
• Leading the development and implementation of measures for conservation of important habitats and ecosystems.
• Monitoring and reporting on the results of management measures and status of focal habitats and ecosystems.
• Programmes and objectives may vary greatly according to local conditions and needs, but must be clearly justified and make use of accepted best practice.
• Incorporating the measures into the overall management strategy/plan for the protected area.</v>
      </c>
      <c r="D65" s="13" t="str">
        <f>'3. ALL COMPETENCES (SOURCE)'!D196</f>
        <v xml:space="preserve">• Detailed knowledge of the ecology and conservation requirements of key ecosystems.
• Range of options and best practices for conservation measures (e.g. physical protection, recovery and rehabilitation, restoration, creation, removal of threats).
• Details of national or international species ecosystem action plans. </v>
      </c>
      <c r="E65" s="246">
        <f>'3. ALL COMPETENCES (SOURCE)'!E196</f>
        <v>0</v>
      </c>
      <c r="F65" s="13" t="str">
        <f>'3. ALL COMPETENCES (SOURCE)'!F196</f>
        <v>• Submit the relevant strategic and operational sections of a PA management plan.
• Submit detailed proposals for a comprehensive conservation programme.
• Compile a detailed annual report on implementation of the programme.
• Demonstrate supporting knowledge.</v>
      </c>
      <c r="G65" s="13" t="str">
        <f>'3. ALL COMPETENCES (SOURCE)'!G196</f>
        <v xml:space="preserve">• Accreditation of prior qualifications and experience. and experience.
• Evidence portfolio.
</v>
      </c>
      <c r="H65" s="14">
        <f>'3. ALL COMPETENCES (SOURCE)'!H196</f>
        <v>0</v>
      </c>
    </row>
    <row r="66" spans="1:8" ht="120" x14ac:dyDescent="0.25">
      <c r="A66" s="380" t="str">
        <f>'3. ALL COMPETENCES (SOURCE)'!A197</f>
        <v>BIO 3.4</v>
      </c>
      <c r="B66" s="385" t="str">
        <f>'3. ALL COMPETENCES (SOURCE)'!B197</f>
        <v>Direct measures for addressing threats from alien invasive species (AIS).</v>
      </c>
      <c r="C66" s="382" t="str">
        <f>'3. ALL COMPETENCES (SOURCE)'!C197</f>
        <v>• Identifying the threats (current and potential) posed by AIS to the PA.
• Leading the development and implementation of measures for addressing the threats and impacts arising from alien invasive species to the protected area.
• Identifying the main measures required to prevent/reduce impact.
• Monitoring and reporting on the results of management measures.
• Measures used may vary according to local conditions and need, but must be clearly justified and make use of accepted best practice.
• Incorporating the measures into the overall management strategy/plan for the protected area.</v>
      </c>
      <c r="D66" s="13" t="str">
        <f>'3. ALL COMPETENCES (SOURCE)'!D197</f>
        <v xml:space="preserve">• Main threats (actual and potential) posed by AIS.
• Range of options and best practices for addressing threats from AIS.
• Details of national or international species action plans. </v>
      </c>
      <c r="E66" s="246">
        <f>'3. ALL COMPETENCES (SOURCE)'!E197</f>
        <v>0</v>
      </c>
      <c r="F66" s="13" t="str">
        <f>'3. ALL COMPETENCES (SOURCE)'!F197</f>
        <v>• Submit the relevant strategic and operational sections of a PA management plan.
• Submit detailed proposals for a programme to address threats from AIS. 
• Compile a detailed annual report on implementation of the programme.
• Demonstrate supporting knowledge.</v>
      </c>
      <c r="G66" s="13" t="str">
        <f>'3. ALL COMPETENCES (SOURCE)'!G197</f>
        <v xml:space="preserve">• Accreditation of prior qualifications and experience. and experience.
• Evidence portfolio.
</v>
      </c>
      <c r="H66" s="14">
        <f>'3. ALL COMPETENCES (SOURCE)'!H197</f>
        <v>0</v>
      </c>
    </row>
    <row r="67" spans="1:8" ht="105" x14ac:dyDescent="0.25">
      <c r="A67" s="380" t="str">
        <f>'3. ALL COMPETENCES (SOURCE)'!A198</f>
        <v>BIO 3.5</v>
      </c>
      <c r="B67" s="385" t="str">
        <f>'3. ALL COMPETENCES (SOURCE)'!B198</f>
        <v>Direct programmes for sustainable harvesting of natural resources (in collaboration with user groups).</v>
      </c>
      <c r="C67" s="382" t="str">
        <f>'3. ALL COMPETENCES (SOURCE)'!C198</f>
        <v>• Identifying resources suitable for sustainable use.
• Leading the development and implementation of programmes for sustainable use, in collaboration with harvesters/users. 
• Agreeing parameters for use and developing regulations (e.g. harvesting techniques and periods, quotas, means of monitoring and assessing impact).
• Specifying different approaches for subsistence, local and commercial harvesting.
• Monitoring and reporting on the results and impacts of harvesting.
• Incorporating the measures into the overall management strategy/plan for the protected area.</v>
      </c>
      <c r="D67" s="13" t="str">
        <f>'3. ALL COMPETENCES (SOURCE)'!D198</f>
        <v>• Range of products, uses and harvesting techniques (e.g. timber, fuel wood, non-timber products, fish, game etc.).
• Details of groups involved in harvesting.
• Principles of sustainable harvesting.
• Laws and regulations affecting resource harvesting.</v>
      </c>
      <c r="E67" s="246">
        <f>'3. ALL COMPETENCES (SOURCE)'!E198</f>
        <v>0</v>
      </c>
      <c r="F67" s="13" t="str">
        <f>'3. ALL COMPETENCES (SOURCE)'!F198</f>
        <v>• Submit the sustainable use related sections of a PA management plan
• Submit detailed proposals for a comprehensive sustainable use programme
• Compile a detailed annual report on implementation of the programme.
• Demonstrate supporting knowledge.</v>
      </c>
      <c r="G67" s="13" t="str">
        <f>'3. ALL COMPETENCES (SOURCE)'!G198</f>
        <v xml:space="preserve">• Accreditation of prior qualifications and experience. and experience.
• Evidence portfolio.
</v>
      </c>
      <c r="H67" s="14">
        <f>'3. ALL COMPETENCES (SOURCE)'!H198</f>
        <v>0</v>
      </c>
    </row>
    <row r="68" spans="1:8" ht="120" x14ac:dyDescent="0.25">
      <c r="A68" s="380" t="str">
        <f>'3. ALL COMPETENCES (SOURCE)'!A199</f>
        <v>BIO 3.6</v>
      </c>
      <c r="B68" s="385" t="str">
        <f>'3. ALL COMPETENCES (SOURCE)'!B199</f>
        <v>Direct programmes for resolving human-wildlife conflict.</v>
      </c>
      <c r="C68" s="382" t="str">
        <f>'3. ALL COMPETENCES (SOURCE)'!C199</f>
        <v xml:space="preserve">• Working with those affected to develop practical and sustainable solutions to problems such as crop raiding, livestock predation, animal pests, dangerous animals.
• Monitoring and reporting on the results and impacts of management measures.
• Incorporating the measures into the overall management strategy/plan for the protected area.
</v>
      </c>
      <c r="D68" s="13" t="str">
        <f>'3. ALL COMPETENCES (SOURCE)'!D199</f>
        <v>• Relevant legislation.
• Main conflicts and issues affecting PAs.
• Ecology of problem species.
• Range of solutions to conflicts and their applicability (e.g. culling, trapping, physical barriers, deterrence measures, changes in land use practice and human behaviour, compensation schemes).
• Wildlife monitoring techniques.</v>
      </c>
      <c r="E68" s="246">
        <f>'3. ALL COMPETENCES (SOURCE)'!E199</f>
        <v>0</v>
      </c>
      <c r="F68" s="13" t="str">
        <f>'3. ALL COMPETENCES (SOURCE)'!F199</f>
        <v>• Submit a plan and programme of work for addressing a significant conflict situation.
• Compile a detailed annual report on implementation of the programme.
• Demonstrate supporting knowledge.</v>
      </c>
      <c r="G68" s="13" t="str">
        <f>'3. ALL COMPETENCES (SOURCE)'!G199</f>
        <v xml:space="preserve">• Accreditation of prior qualifications and experience. and experience.
• Evidence portfolio.
</v>
      </c>
      <c r="H68" s="14">
        <f>'3. ALL COMPETENCES (SOURCE)'!H199</f>
        <v>0</v>
      </c>
    </row>
    <row r="69" spans="1:8" ht="90" x14ac:dyDescent="0.25">
      <c r="A69" s="380" t="str">
        <f>'3. ALL COMPETENCES (SOURCE)'!A200</f>
        <v>BIO 3.7</v>
      </c>
      <c r="B69" s="385" t="str">
        <f>'3. ALL COMPETENCES (SOURCE)'!B200</f>
        <v>Contribute to national conservation status evaluations.</v>
      </c>
      <c r="C69" s="382" t="str">
        <f>'3. ALL COMPETENCES (SOURCE)'!C200</f>
        <v>• Taking a significant and active role in the development and updating of national, regional or global red lists, species status assessments, ecosystem assessments  (or equivalent).</v>
      </c>
      <c r="D69" s="13" t="str">
        <f>'3. ALL COMPETENCES (SOURCE)'!D200</f>
        <v>• Relevant specialist knowledge of species/ taxonomic group(s), ecosystems etc.
• National and international criteria for red listing (according to the IUCN Species Survival Commission).</v>
      </c>
      <c r="E69" s="246">
        <f>'3. ALL COMPETENCES (SOURCE)'!E200</f>
        <v>0</v>
      </c>
      <c r="F69" s="13" t="str">
        <f>'3. ALL COMPETENCES (SOURCE)'!F200</f>
        <v>• Submit a section of a red book.
• Conduct an IUCN species status assessment for Red Listing.
• Submit a detailed species status assessment report.
• Demonstrate supporting knowledge.</v>
      </c>
      <c r="G69" s="13" t="str">
        <f>'3. ALL COMPETENCES (SOURCE)'!G200</f>
        <v xml:space="preserve">• Accreditation of prior qualifications and experience. and experience.
• Evidence portfolio
</v>
      </c>
      <c r="H69" s="14">
        <f>'3. ALL COMPETENCES (SOURCE)'!H200</f>
        <v>0</v>
      </c>
    </row>
    <row r="70" spans="1:8" ht="105" x14ac:dyDescent="0.25">
      <c r="A70" s="380" t="str">
        <f>'3. ALL COMPETENCES (SOURCE)'!A201</f>
        <v>BIO 3.8</v>
      </c>
      <c r="B70" s="385" t="str">
        <f>'3. ALL COMPETENCES (SOURCE)'!B201</f>
        <v xml:space="preserve">Direct the management of specimens and collections. </v>
      </c>
      <c r="C70" s="382" t="str">
        <f>'3. ALL COMPETENCES (SOURCE)'!C201</f>
        <v xml:space="preserve">• Developing/applying procedures and protocols to ensure that collection of biological material is conducted legally and ethically and respects the rights of legal and traditional custodians.
• Ensuring that specimens and collections are correctly curated.
• Ensuring that collection, storage and movement of specimens complies with national law and international agreements.
</v>
      </c>
      <c r="D70" s="13" t="str">
        <f>'3. ALL COMPETENCES (SOURCE)'!D201</f>
        <v>• International regulations regarding endangered species (e.g. CITES).
• National protection status of species.
• Principles of ethical and responsible research and specimen collection.
• Issues and legislation related to biopiracy, access and benefit sharing.</v>
      </c>
      <c r="E70" s="246">
        <f>'3. ALL COMPETENCES (SOURCE)'!E201</f>
        <v>0</v>
      </c>
      <c r="F70" s="13" t="str">
        <f>'3. ALL COMPETENCES (SOURCE)'!F201</f>
        <v>• Submit and disseminate a collection policy and protocols for a PA, in collaboration with scientists and local custodians.
• Demonstrate supporting knowledge.</v>
      </c>
      <c r="G70" s="13" t="str">
        <f>'3. ALL COMPETENCES (SOURCE)'!G201</f>
        <v xml:space="preserve">• Accreditation of prior qualifications and experience. and experience.
• Evidence portfolio
</v>
      </c>
      <c r="H70" s="14">
        <f>'3. ALL COMPETENCES (SOURCE)'!H201</f>
        <v>0</v>
      </c>
    </row>
    <row r="71" spans="1:8" ht="90" x14ac:dyDescent="0.25">
      <c r="A71" s="380" t="str">
        <f>'3. ALL COMPETENCES (SOURCE)'!A202</f>
        <v>BIO 3.9</v>
      </c>
      <c r="B71" s="385" t="str">
        <f>'3. ALL COMPETENCES (SOURCE)'!B202</f>
        <v>Direct ex-situ animal conservation programmes.</v>
      </c>
      <c r="C71" s="382" t="str">
        <f>'3. ALL COMPETENCES (SOURCE)'!C202</f>
        <v>• Leading the development and implementation of programmes for ex situ conservation of species making use of recognised best practice and guidance.
• Including capture, transportation, welfare, husbandry, planned breeding programmes and veterinary care.
• Facilities may include rescue centres, breeding centres, conservation zoos associated with PAs.</v>
      </c>
      <c r="D71" s="13" t="str">
        <f>'3. ALL COMPETENCES (SOURCE)'!D202</f>
        <v>• Principles, practices and legal and ethical requirements for animal control, capture and husbandry in captivity.
• Principles and practices of conservation breeding.</v>
      </c>
      <c r="E71" s="246">
        <f>'3. ALL COMPETENCES (SOURCE)'!E202</f>
        <v>0</v>
      </c>
      <c r="F71" s="13" t="str">
        <f>'3. ALL COMPETENCES (SOURCE)'!F202</f>
        <v>• Submit a management diary documenting one year of management of an in situ facility.
• Compile a detailed annual report on management of an in situ facility.
• Demonstrate supporting knowledge.</v>
      </c>
      <c r="G71" s="13" t="str">
        <f>'3. ALL COMPETENCES (SOURCE)'!G202</f>
        <v xml:space="preserve">• Accreditation of prior qualifications and experience. and experience.
• Evidence portfolio
</v>
      </c>
      <c r="H71" s="14">
        <f>'3. ALL COMPETENCES (SOURCE)'!H202</f>
        <v>0</v>
      </c>
    </row>
    <row r="72" spans="1:8" ht="90" x14ac:dyDescent="0.25">
      <c r="A72" s="380" t="str">
        <f>'3. ALL COMPETENCES (SOURCE)'!A203</f>
        <v>BIO 3.10</v>
      </c>
      <c r="B72" s="385" t="str">
        <f>'3. ALL COMPETENCES (SOURCE)'!B203</f>
        <v>Direct animal reintroduction projects.</v>
      </c>
      <c r="C72" s="382" t="str">
        <f>'3. ALL COMPETENCES (SOURCE)'!C203</f>
        <v xml:space="preserve">• Leading the planning and implementation of projects for animal reintroduction and/or population reinforcement.
• Ensuring that projects conform to international best practice guidance from the IUCN Reintroduction Specialist Group.
• Monitoring the success and effects of the programme.
</v>
      </c>
      <c r="D72" s="13" t="str">
        <f>'3. ALL COMPETENCES (SOURCE)'!D203</f>
        <v xml:space="preserve">• Principles and practice of species reintroductions (based on recommendations of the IUCN Reintroduction Specialist Group).
• Ecology of the focal species.
</v>
      </c>
      <c r="E72" s="246">
        <f>'3. ALL COMPETENCES (SOURCE)'!E203</f>
        <v>0</v>
      </c>
      <c r="F72" s="13" t="str">
        <f>'3. ALL COMPETENCES (SOURCE)'!F203</f>
        <v>• Submit evidence of a well planned and successful animal reintroduction programme.
• Compile a detailed annual report on management of the facility
• Demonstrate supporting knowledge.</v>
      </c>
      <c r="G72" s="13" t="str">
        <f>'3. ALL COMPETENCES (SOURCE)'!G203</f>
        <v>• Accreditation of prior qualifications and experience. and experience.
• Evidence portfolio.
• Inspection of the facility and associated documentation.</v>
      </c>
      <c r="H72" s="14">
        <f>'3. ALL COMPETENCES (SOURCE)'!H203</f>
        <v>0</v>
      </c>
    </row>
    <row r="73" spans="1:8" ht="60" x14ac:dyDescent="0.25">
      <c r="A73" s="380" t="str">
        <f>'3. ALL COMPETENCES (SOURCE)'!A204</f>
        <v>BIO 3.11</v>
      </c>
      <c r="B73" s="385" t="str">
        <f>'3. ALL COMPETENCES (SOURCE)'!B204</f>
        <v>Direct ex-situ plant conservation projects.</v>
      </c>
      <c r="C73" s="382" t="str">
        <f>'3. ALL COMPETENCES (SOURCE)'!C204</f>
        <v>• Leading the development and implementation of programmes for ex situ plant conservation, making use of recognised best practice and guidance.
• Including collection and storage of plant materials, cultivation and propagation, 
• Facilities may include gene banks, collections, arboretums, cultivation and breeding plots.</v>
      </c>
      <c r="D73" s="13" t="str">
        <f>'3. ALL COMPETENCES (SOURCE)'!D204</f>
        <v>• Principles and practice of horticulture and plant care.</v>
      </c>
      <c r="E73" s="246">
        <f>'3. ALL COMPETENCES (SOURCE)'!E204</f>
        <v>0</v>
      </c>
      <c r="F73" s="13" t="str">
        <f>'3. ALL COMPETENCES (SOURCE)'!F204</f>
        <v>• Submit evidence of a successfully planned and executed ex situ plan conservation project/facility.
• Demonstrate supporting knowledge.</v>
      </c>
      <c r="G73" s="13" t="str">
        <f>'3. ALL COMPETENCES (SOURCE)'!G204</f>
        <v>• Accreditation of prior qualifications and experience. and experience.
• Evidence portfolio.</v>
      </c>
      <c r="H73" s="14">
        <f>'3. ALL COMPETENCES (SOURCE)'!H204</f>
        <v>0</v>
      </c>
    </row>
    <row r="74" spans="1:8" ht="105" x14ac:dyDescent="0.25">
      <c r="A74" s="380" t="str">
        <f>'3. ALL COMPETENCES (SOURCE)'!A205</f>
        <v>BIO 3.12</v>
      </c>
      <c r="B74" s="385" t="str">
        <f>'3. ALL COMPETENCES (SOURCE)'!B205</f>
        <v>Direct ecosystem and habitat restoration projects</v>
      </c>
      <c r="C74" s="382" t="str">
        <f>'3. ALL COMPETENCES (SOURCE)'!C205</f>
        <v>• Leading the development and implementation of programmes for major habitat and ecosystem restoration, rehabilitation or creation.
• Including (as required) physical landscaping, soil stabilisation, establishment and care of vegetation, reintroduction of plant species, hydrological engineering etc.</v>
      </c>
      <c r="D74" s="13" t="str">
        <f>'3. ALL COMPETENCES (SOURCE)'!D205</f>
        <v>• Principles and practice of landscape engineering.
• Principles and practice of horticulture, plant establishment and care.
• Principles and practice of hydrological engineering. 
• Principles and practice of species reintroductions (based on recommendations of the IUCN Reintroduction Specialist Group).</v>
      </c>
      <c r="E74" s="246">
        <f>'3. ALL COMPETENCES (SOURCE)'!E205</f>
        <v>0</v>
      </c>
      <c r="F74" s="13" t="str">
        <f>'3. ALL COMPETENCES (SOURCE)'!F205</f>
        <v>• Submit evidence of planning and direction of a major project for habitat/ecosystem creation, restoration or rehabilitation.
• Compile a detailed annual report on management of the facility.
• Demonstrate supporting knowledge.</v>
      </c>
      <c r="G74" s="13" t="str">
        <f>'3. ALL COMPETENCES (SOURCE)'!G205</f>
        <v xml:space="preserve">• Accreditation of prior qualifications and experience. and experience.
• Evidence portfolio
</v>
      </c>
      <c r="H74" s="14">
        <f>'3. ALL COMPETENCES (SOURCE)'!H205</f>
        <v>0</v>
      </c>
    </row>
    <row r="75" spans="1:8" ht="21" x14ac:dyDescent="0.25">
      <c r="A75" s="340" t="str">
        <f>'3. ALL COMPETENCES (SOURCE)'!A229</f>
        <v>CATEGORY</v>
      </c>
      <c r="B75" s="340" t="str">
        <f>'3. ALL COMPETENCES (SOURCE)'!B229</f>
        <v xml:space="preserve">LAR. UPHOLDING LAWS AND REGULATIONS </v>
      </c>
      <c r="C75" s="353" t="str">
        <f>'3. ALL COMPETENCES (SOURCE)'!C229</f>
        <v>Ensuring that laws, regulations, and rights affecting protected areas and biodiversity are upheld.</v>
      </c>
      <c r="D75" s="131" t="str">
        <f>'3. ALL COMPETENCES (SOURCE)'!D229</f>
        <v xml:space="preserve"> </v>
      </c>
      <c r="E75" s="236">
        <f>'3. ALL COMPETENCES (SOURCE)'!E229</f>
        <v>0</v>
      </c>
      <c r="F75" s="225">
        <f>'3. ALL COMPETENCES (SOURCE)'!F229</f>
        <v>0</v>
      </c>
      <c r="G75" s="225">
        <f>'3. ALL COMPETENCES (SOURCE)'!G229</f>
        <v>0</v>
      </c>
      <c r="H75" s="224">
        <f>'3. ALL COMPETENCES (SOURCE)'!H229</f>
        <v>0</v>
      </c>
    </row>
    <row r="76" spans="1:8" ht="126" x14ac:dyDescent="0.25">
      <c r="A76" s="333" t="str">
        <f>'3. ALL COMPETENCES (SOURCE)'!A239</f>
        <v>LAR 3</v>
      </c>
      <c r="B76" s="386" t="str">
        <f>'3. ALL COMPETENCES (SOURCE)'!B239</f>
        <v>UPHOLDING LAWS AND REGULATIONS. 
LEVEL 3</v>
      </c>
      <c r="C76" s="328" t="str">
        <f>'3. ALL COMPETENCES (SOURCE)'!C239</f>
        <v>Direct the development and implementation of programmes for crime prevention, law enforcement and compliance.</v>
      </c>
      <c r="D76" s="302" t="str">
        <f>'3. ALL COMPETENCES (SOURCE)'!D239</f>
        <v xml:space="preserve">• Legislation and organisational policy and procedures for law enforcement and environmental crime.
• Laws and rights affecting the PA, natural resources, users and stakeholders and personnel.
• National and local trends in wildlife and protected area related crime.
</v>
      </c>
      <c r="E76" s="303" t="str">
        <f>'3. ALL COMPETENCES (SOURCE)'!E239</f>
        <v xml:space="preserve"> PPP 3; ORG 3; HRM 3; COM 3; FLD 2; AWA 3; CAC 3; TEC 2; ADR 3</v>
      </c>
      <c r="F76" s="180" t="str">
        <f>'3. ALL COMPETENCES (SOURCE)'!F239</f>
        <v>EXAMPLE PERFORMANCE CRITERIA</v>
      </c>
      <c r="G76" s="180" t="str">
        <f>'3. ALL COMPETENCES (SOURCE)'!G239</f>
        <v>EXAMPLE MEANS OF ASSESSMENT</v>
      </c>
      <c r="H76" s="64" t="str">
        <f>'3. ALL COMPETENCES (SOURCE)'!H239</f>
        <v>RECOMMENDED PRIOR COMPETENCE REQUIREMENTS FOR THE LEVEL</v>
      </c>
    </row>
    <row r="77" spans="1:8" ht="37.5" x14ac:dyDescent="0.25">
      <c r="A77" s="334" t="str">
        <f>'3. ALL COMPETENCES (SOURCE)'!A240</f>
        <v>Code</v>
      </c>
      <c r="B77" s="334" t="str">
        <f>'3. ALL COMPETENCES (SOURCE)'!B240</f>
        <v>Competence Statement. The individual should be able to:</v>
      </c>
      <c r="C77" s="329" t="str">
        <f>'3. ALL COMPETENCES (SOURCE)'!C240</f>
        <v>Details, scope and variations. 
A brief explanation of the competence.</v>
      </c>
      <c r="D77" s="143" t="str">
        <f>'3. ALL COMPETENCES (SOURCE)'!D240</f>
        <v>Main specific knowledge requirements for the competence.</v>
      </c>
      <c r="E77" s="105" t="str">
        <f>'3. ALL COMPETENCES (SOURCE)'!E240</f>
        <v xml:space="preserve"> </v>
      </c>
      <c r="F77" s="184" t="str">
        <f>'3. ALL COMPETENCES (SOURCE)'!F240</f>
        <v>Example performance criteria for certification</v>
      </c>
      <c r="G77" s="184" t="str">
        <f>'3. ALL COMPETENCES (SOURCE)'!G240</f>
        <v>Example means of assessment</v>
      </c>
      <c r="H77" s="100" t="str">
        <f>'3. ALL COMPETENCES (SOURCE)'!H240</f>
        <v>LAR 2; UNI; FLD 2; CAC 2</v>
      </c>
    </row>
    <row r="78" spans="1:8" ht="180" x14ac:dyDescent="0.25">
      <c r="A78" s="380" t="str">
        <f>'3. ALL COMPETENCES (SOURCE)'!A241</f>
        <v>LAR 3.1</v>
      </c>
      <c r="B78" s="385" t="str">
        <f>'3. ALL COMPETENCES (SOURCE)'!B241</f>
        <v>Direct the development and implementation of a strategy, plan and operating procedures for crime prevention and law enforcement.</v>
      </c>
      <c r="C78" s="382" t="str">
        <f>'3. ALL COMPETENCES (SOURCE)'!C241</f>
        <v>• Developing a comprehensive strategy for upholding laws and regulations in the protected area.
• Identifying the main threats and issues affecting the protected area that require law enforcement/crime prevention activity.
• Identifying the perpetrators and beneficiaries of crime, and the main victims.
• Consulting over options for dealing with violations with other agencies, and local communities.
• Identifying the approaches and methods to be used for law enforcement/crime prevention/encouraging compliance.
• Identifying requirements for improved legal regulations.
• Identifying opportunities to engage local communities to support crime prevention and law enforcement.
• Developing standard operating procedures (or adapting national procedures) for law enforcement activities.
• Incorporating the results of the planning process into the overall management strategy/plan for the protected area.</v>
      </c>
      <c r="D78" s="144" t="str">
        <f>'3. ALL COMPETENCES (SOURCE)'!D241</f>
        <v>• National policy and legislation affecting PAs and resource use.
• Main threats to the protected area and its values.
• Options for addressing illegal activity (including 'hard' and 'soft' approaches).
• Police/military operating procedures for law enforcement and security activities.
• Including both enforcement and encouraging/supporting compliance and cooperation.
• Relevant national norms, standards and operating procedures.</v>
      </c>
      <c r="E78" s="245">
        <f>'3. ALL COMPETENCES (SOURCE)'!E241</f>
        <v>0</v>
      </c>
      <c r="F78" s="13" t="str">
        <f>'3. ALL COMPETENCES (SOURCE)'!F241</f>
        <v>• Submit a comprehensive strategy for law enforcement, compliance/crime prevention in a protected area.
•Submit standard operating procedures for law enforcement activities.
• Draft relevant sections of the PA management plan.
• Demonstrate supporting knowledge.</v>
      </c>
      <c r="G78" s="13" t="str">
        <f>'3. ALL COMPETENCES (SOURCE)'!G241</f>
        <v xml:space="preserve">• Accreditation of prior qualifications and experience.
• Evidence portfolio assessment.
</v>
      </c>
      <c r="H78" s="14">
        <f>'3. ALL COMPETENCES (SOURCE)'!H241</f>
        <v>0</v>
      </c>
    </row>
    <row r="79" spans="1:8" ht="120" x14ac:dyDescent="0.25">
      <c r="A79" s="380" t="str">
        <f>'3. ALL COMPETENCES (SOURCE)'!A242</f>
        <v>LAR 3.2</v>
      </c>
      <c r="B79" s="385" t="str">
        <f>'3. ALL COMPETENCES (SOURCE)'!B242</f>
        <v>Direct law enforcement and crime prevention operations.</v>
      </c>
      <c r="C79" s="382" t="str">
        <f>'3. ALL COMPETENCES (SOURCE)'!C242</f>
        <v>• Developing detailed operational plans for effective law enforcement/crime prevention in line with an overall strategy and based on intelligence and analysis of previous activities.
• Ensuring that operations are professionally and responsibly led, conducted and documented.
• Directing the legal follow-up to law enforcement activities to ensure that all correct procedures are followed.
• Coordinating with local communities to ensure that they are involved and informed and that issues that concern them are being addressed.
• Collecting and collating reports and statistics and reporting on overall implementation of activities.</v>
      </c>
      <c r="D79" s="13" t="str">
        <f>'3. ALL COMPETENCES (SOURCE)'!D242</f>
        <v xml:space="preserve">• Relevant laws and regulations.
• Details of the PA law enforcement/compliance strategy.
• Options for addressing illegal activity.
• Full familiarity with all specific measures and activities required for law enforcement and compliance (as set out in LAR Level 2).
</v>
      </c>
      <c r="E79" s="245">
        <f>'3. ALL COMPETENCES (SOURCE)'!E242</f>
        <v>0</v>
      </c>
      <c r="F79" s="13" t="str">
        <f>'3. ALL COMPETENCES (SOURCE)'!F242</f>
        <v>• Submit evidence of effective leadership of law enforcement, compliance and crime prevention activities.
• Demonstrate supporting knowledge.</v>
      </c>
      <c r="G79" s="13" t="str">
        <f>'3. ALL COMPETENCES (SOURCE)'!G242</f>
        <v xml:space="preserve">• Accreditation of prior qualifications and experience.
• Evidence portfolio assessment.
</v>
      </c>
      <c r="H79" s="14">
        <f>'3. ALL COMPETENCES (SOURCE)'!H242</f>
        <v>0</v>
      </c>
    </row>
    <row r="80" spans="1:8" ht="75" x14ac:dyDescent="0.25">
      <c r="A80" s="380" t="str">
        <f>'3. ALL COMPETENCES (SOURCE)'!A243</f>
        <v>LAR 3.3</v>
      </c>
      <c r="B80" s="385" t="str">
        <f>'3. ALL COMPETENCES (SOURCE)'!B243</f>
        <v>Coordinate law enforcement and security activities with other responsible agencies and with the judiciary.</v>
      </c>
      <c r="C80" s="382" t="str">
        <f>'3. ALL COMPETENCES (SOURCE)'!C243</f>
        <v>• Ensuring coordination of law enforcement related activities with police, military, forest guards, border guards etc. 
• Enabling active collaboration (e.g. through informations sharing, joint patrols, joint investigations etc.).
• Ensuring that judiciary are informed about the crime issues related to the PA and their impacts.</v>
      </c>
      <c r="D80" s="13" t="str">
        <f>'3. ALL COMPETENCES (SOURCE)'!D243</f>
        <v>• Roles, responsibilities and rights of the various law enforcement agencies and the judiciary.</v>
      </c>
      <c r="E80" s="245">
        <f>'3. ALL COMPETENCES (SOURCE)'!E243</f>
        <v>0</v>
      </c>
      <c r="F80" s="13" t="str">
        <f>'3. ALL COMPETENCES (SOURCE)'!F243</f>
        <v>• Submit evidence of effective coordination and collaboration with law enforcement agencies and judiciary.
• Demonstrate supporting knowledge.</v>
      </c>
      <c r="G80" s="13" t="str">
        <f>'3. ALL COMPETENCES (SOURCE)'!G243</f>
        <v xml:space="preserve">• Accreditation of prior qualifications and experience.
• Evidence portfolio assessment. and interview.
</v>
      </c>
      <c r="H80" s="14">
        <f>'3. ALL COMPETENCES (SOURCE)'!H243</f>
        <v>0</v>
      </c>
    </row>
    <row r="81" spans="1:8" ht="60" x14ac:dyDescent="0.25">
      <c r="A81" s="380" t="str">
        <f>'3. ALL COMPETENCES (SOURCE)'!A244</f>
        <v>LAR 3.4</v>
      </c>
      <c r="B81" s="385" t="str">
        <f>'3. ALL COMPETENCES (SOURCE)'!B244</f>
        <v>Direct the development of local regulations and by-laws for activities in a protected area.</v>
      </c>
      <c r="C81" s="382" t="str">
        <f>'3. ALL COMPETENCES (SOURCE)'!C244</f>
        <v xml:space="preserve">• Consulting over the need for local rules and regulations.
• Drafting and obtaining approval for local rules and regulations (where possible) with appropriate authorities.
</v>
      </c>
      <c r="D81" s="13" t="str">
        <f>'3. ALL COMPETENCES (SOURCE)'!D244</f>
        <v>• Rights of the PA authority/owner and of other agencies and authorities to pass and impose local regulations, bylaws etc.</v>
      </c>
      <c r="E81" s="245">
        <f>'3. ALL COMPETENCES (SOURCE)'!E244</f>
        <v>0</v>
      </c>
      <c r="F81" s="13" t="str">
        <f>'3. ALL COMPETENCES (SOURCE)'!F244</f>
        <v>• Submit evidence of successful development of effective local regulations.
• Demonstrate supporting knowledge.</v>
      </c>
      <c r="G81" s="13" t="str">
        <f>'3. ALL COMPETENCES (SOURCE)'!G244</f>
        <v xml:space="preserve">• Accreditation of prior qualifications and experience.
• Evidence portfolio assessment.
</v>
      </c>
      <c r="H81" s="14">
        <f>'3. ALL COMPETENCES (SOURCE)'!H244</f>
        <v>0</v>
      </c>
    </row>
    <row r="82" spans="1:8" ht="76.5" x14ac:dyDescent="0.25">
      <c r="A82" s="380" t="str">
        <f>'3. ALL COMPETENCES (SOURCE)'!A245</f>
        <v>LAR 3.5</v>
      </c>
      <c r="B82" s="385" t="str">
        <f>'3. ALL COMPETENCES (SOURCE)'!B245</f>
        <v>Direct major investigations into environmental crime and/or security threats.</v>
      </c>
      <c r="C82" s="382" t="str">
        <f>'3. ALL COMPETENCES (SOURCE)'!C245</f>
        <v>• Directing complex investigations over a long period, including: directing the work of field staff; working with informants and ensuring their security; collecting and examining a range of intelligence and evidence;  liaising with other agencies; identifying and investigating instigators, intermediaries, trade chains, beyond the protected area.
• Ensuring confidentiality and decurity of operations.
• Analysis and preparation of detailed reports and recommendations.</v>
      </c>
      <c r="D82" s="13" t="str">
        <f>'3. ALL COMPETENCES (SOURCE)'!D245</f>
        <v xml:space="preserve">• Roles, responsibilities and rights of the various law enforcement agencies and the judiciary.
• Investigative techniques.
• Police and judicial procedures. </v>
      </c>
      <c r="E82" s="245">
        <f>'3. ALL COMPETENCES (SOURCE)'!E245</f>
        <v>0</v>
      </c>
      <c r="F82" s="13" t="str">
        <f>'3. ALL COMPETENCES (SOURCE)'!F245</f>
        <v>• Submit detailed evidence of successful completion of a long term, complex investigation.
• Demonstrate supporting knowledge.</v>
      </c>
      <c r="G82" s="13" t="str">
        <f>'3. ALL COMPETENCES (SOURCE)'!G245</f>
        <v xml:space="preserve">• Accreditation of prior qualifications and experience.
• Evidence portfolio assessment.
</v>
      </c>
      <c r="H82" s="14">
        <f>'3. ALL COMPETENCES (SOURCE)'!H245</f>
        <v>0</v>
      </c>
    </row>
    <row r="83" spans="1:8" ht="76.5" x14ac:dyDescent="0.25">
      <c r="A83" s="380" t="str">
        <f>'3. ALL COMPETENCES (SOURCE)'!A246</f>
        <v>LAR 3.6</v>
      </c>
      <c r="B83" s="385" t="str">
        <f>'3. ALL COMPETENCES (SOURCE)'!B246</f>
        <v>Direct preparation and implementation of security assessments and strategies.</v>
      </c>
      <c r="C83" s="382" t="str">
        <f>'3. ALL COMPETENCES (SOURCE)'!C246</f>
        <v xml:space="preserve">• Identifying the main security threats to PA personnel, stakeholders and visitors (e.g. violence, intimidation, coercion, unexploded ordnance, presence of violent groups and individuals).
• Developing responses to the threats and plans and procedures for dealing with major security emergencies.
• Implementing special measures to ensure the safety and security of vulnerable personnel (rangers and other staff, local communities, informants etc.). 
</v>
      </c>
      <c r="D83" s="13" t="str">
        <f>'3. ALL COMPETENCES (SOURCE)'!D246</f>
        <v>• Roles, responsibilities and rights of the various law enforcement agencies and the judiciary.
• Formal security and risk assessment techniques.
• Major threats to the site and to personnel and options for threat reduction and response.</v>
      </c>
      <c r="E83" s="245">
        <f>'3. ALL COMPETENCES (SOURCE)'!E246</f>
        <v>0</v>
      </c>
      <c r="F83" s="13" t="str">
        <f>'3. ALL COMPETENCES (SOURCE)'!F246</f>
        <v>• Submit a comprehensive security analysis and plan for the PA.
• Demonstrate supporting knowledge.</v>
      </c>
      <c r="G83" s="13" t="str">
        <f>'3. ALL COMPETENCES (SOURCE)'!G246</f>
        <v xml:space="preserve">• Accreditation of prior qualifications and experience.
• Evidence portfolio assessment. and interview.
</v>
      </c>
      <c r="H83" s="14">
        <f>'3. ALL COMPETENCES (SOURCE)'!H246</f>
        <v>0</v>
      </c>
    </row>
    <row r="84" spans="1:8" ht="47.25" x14ac:dyDescent="0.25">
      <c r="A84" s="338" t="str">
        <f>'3. ALL COMPETENCES (SOURCE)'!A275</f>
        <v>CATEGORY</v>
      </c>
      <c r="B84" s="361" t="str">
        <f>'3. ALL COMPETENCES (SOURCE)'!B275</f>
        <v>COM. LOCAL COMMUNITIES AND CULTURES</v>
      </c>
      <c r="C84" s="346" t="str">
        <f>'3. ALL COMPETENCES (SOURCE)'!C275</f>
        <v xml:space="preserve">
Establishing systems of protected area governance and management that address the needs and rights of local communities.</v>
      </c>
      <c r="D84" s="146" t="str">
        <f>'3. ALL COMPETENCES (SOURCE)'!D275</f>
        <v xml:space="preserve"> </v>
      </c>
      <c r="E84" s="244">
        <f>'3. ALL COMPETENCES (SOURCE)'!E275</f>
        <v>0</v>
      </c>
      <c r="F84" s="179">
        <f>'3. ALL COMPETENCES (SOURCE)'!F275</f>
        <v>0</v>
      </c>
      <c r="G84" s="179">
        <f>'3. ALL COMPETENCES (SOURCE)'!G275</f>
        <v>0</v>
      </c>
      <c r="H84" s="38">
        <f>'3. ALL COMPETENCES (SOURCE)'!H275</f>
        <v>0</v>
      </c>
    </row>
    <row r="85" spans="1:8" ht="126" x14ac:dyDescent="0.25">
      <c r="A85" s="362" t="str">
        <f>'3. ALL COMPETENCES (SOURCE)'!A285</f>
        <v>COM 3</v>
      </c>
      <c r="B85" s="362" t="str">
        <f>'3. ALL COMPETENCES (SOURCE)'!B285</f>
        <v>LOCAL COMMUNITIES AND CULTURES. LEVEL 3</v>
      </c>
      <c r="C85" s="347" t="str">
        <f>'3. ALL COMPETENCES (SOURCE)'!C285</f>
        <v>Direct the development and implementation of programmes that integrate protected area management objectives with the rights and needs of local communities.</v>
      </c>
      <c r="D85" s="302" t="str">
        <f>'3. ALL COMPETENCES (SOURCE)'!D285</f>
        <v>• Diversity of local stakeholders, communities and cultures.
• Legal and organisational requirements for community development, human rights, access and benefit sharing.
• Principles and practice of community and local sustainable development.
• Principles and practice of good governance.</v>
      </c>
      <c r="E85" s="303" t="str">
        <f>'3. ALL COMPETENCES (SOURCE)'!E285</f>
        <v xml:space="preserve"> PPP 3; ORG 3: AWA 3; CAC 3; TEC 2; ADR 3; LAR 3</v>
      </c>
      <c r="F85" s="180" t="str">
        <f>'3. ALL COMPETENCES (SOURCE)'!F285</f>
        <v>EXAMPLE PERFORMANCE CRITERIA</v>
      </c>
      <c r="G85" s="180" t="str">
        <f>'3. ALL COMPETENCES (SOURCE)'!G285</f>
        <v>EXAMPLE MEANS OF ASSESSMENT</v>
      </c>
      <c r="H85" s="64" t="str">
        <f>'3. ALL COMPETENCES (SOURCE)'!H285</f>
        <v>RECOMMENDED PRIOR COMPETENCE REQUIREMENTS FOR THE LEVEL</v>
      </c>
    </row>
    <row r="86" spans="1:8" ht="37.5" x14ac:dyDescent="0.25">
      <c r="A86" s="26" t="str">
        <f>'3. ALL COMPETENCES (SOURCE)'!A286</f>
        <v>Code</v>
      </c>
      <c r="B86" s="26" t="str">
        <f>'3. ALL COMPETENCES (SOURCE)'!B286</f>
        <v>Competence Statement.
The individual should be able to:</v>
      </c>
      <c r="C86" s="349" t="str">
        <f>'3. ALL COMPETENCES (SOURCE)'!C286</f>
        <v>Details, scope and variations. 
A brief explanation of the competence.</v>
      </c>
      <c r="D86" s="143" t="str">
        <f>'3. ALL COMPETENCES (SOURCE)'!D286</f>
        <v>Main specific knowledge requirements for the competence.</v>
      </c>
      <c r="E86" s="105" t="str">
        <f>'3. ALL COMPETENCES (SOURCE)'!E286</f>
        <v xml:space="preserve"> </v>
      </c>
      <c r="F86" s="184" t="str">
        <f>'3. ALL COMPETENCES (SOURCE)'!F286</f>
        <v>Example performance criteria for certification</v>
      </c>
      <c r="G86" s="184" t="str">
        <f>'3. ALL COMPETENCES (SOURCE)'!G286</f>
        <v>Example means of assessment</v>
      </c>
      <c r="H86" s="100" t="str">
        <f>'3. ALL COMPETENCES (SOURCE)'!H286</f>
        <v>UNI; COM 2; CAC 2</v>
      </c>
    </row>
    <row r="87" spans="1:8" ht="135" x14ac:dyDescent="0.25">
      <c r="A87" s="380" t="str">
        <f>'3. ALL COMPETENCES (SOURCE)'!A287</f>
        <v>COM 3.1</v>
      </c>
      <c r="B87" s="385" t="str">
        <f>'3. ALL COMPETENCES (SOURCE)'!B287</f>
        <v>Direct participatory collection and assessment of socio-economic and cultural information.</v>
      </c>
      <c r="C87" s="382" t="str">
        <f>'3. ALL COMPETENCES (SOURCE)'!C287</f>
        <v>• Ensuring that the PA administration has current and adequate knowledge and understanding of PA communities and that all PA personnel are adequately informed.
• Working with specialists in community based research and assessment.
• Ensuring that information gathering is participatory and respectful of the beliefs and traditions of local and indigenous peoples.
• Working with local communities to identify and where possible quantify the following
- Impacts (positive and negative) of the PA on local communities and of local communities on the PA.
- Costs incurred by local communities as a result of the existence of the PA.</v>
      </c>
      <c r="D87" s="13" t="str">
        <f>'3. ALL COMPETENCES (SOURCE)'!D287</f>
        <v>• Main parameters and indicators used in community assessments (e.g. locations, populations, cultures, rights, livelihoods, welfare, living conditions, local traditions and cultural practices, indigenous knowledge, local forms of governance).
• Potential costs, benefits and impacts and specific techniques for identifying and quantifying these appropriate to the local socio cultural context.
• Participatory survey and assessment techniques.</v>
      </c>
      <c r="E87" s="226">
        <f>'3. ALL COMPETENCES (SOURCE)'!E287</f>
        <v>0</v>
      </c>
      <c r="F87" s="13" t="str">
        <f>'3. ALL COMPETENCES (SOURCE)'!F287</f>
        <v>• Submit evidence that the PA and its personnel have a good understanding and access to information about PA communities. 
• Demonstrate supporting knowledge.</v>
      </c>
      <c r="G87" s="13" t="str">
        <f>'3. ALL COMPETENCES (SOURCE)'!G287</f>
        <v xml:space="preserve">• Accreditation of prior qualifications and experience.
• Evidence portfolio assessment. 
• Testimony of PA communities.
</v>
      </c>
      <c r="H87" s="14">
        <f>'3. ALL COMPETENCES (SOURCE)'!H287</f>
        <v>0</v>
      </c>
    </row>
    <row r="88" spans="1:8" ht="180" x14ac:dyDescent="0.25">
      <c r="A88" s="380" t="str">
        <f>'3. ALL COMPETENCES (SOURCE)'!A288</f>
        <v>COM 3.2</v>
      </c>
      <c r="B88" s="385" t="str">
        <f>'3. ALL COMPETENCES (SOURCE)'!B288</f>
        <v>Direct development of a strategy and plan for engagement by the protected area with local communities.</v>
      </c>
      <c r="C88" s="382" t="str">
        <f>'3. ALL COMPETENCES (SOURCE)'!C288</f>
        <v xml:space="preserve">• Preparing a detailed strategy and plan for community engagement by the protected area, developed with full participation of local stakeholders.
• Identifying appropriate mechanisms for local communities to participate in PA planning, management and monitoring.
• Identifying agreed forms of co management, devolved management, establishment of buffer zones, community-conserved zones etc.
• Identifying joint plans, projects or proposals for activities that benefit PA communities and (directly or indirectly) the protected area.
• Communicating the strategy and plan to PA staff and local stakeholders.
• Incorporating the plan into the overall management strategy/plan for the protected area.
</v>
      </c>
      <c r="D88" s="13" t="str">
        <f>'3. ALL COMPETENCES (SOURCE)'!D288</f>
        <v xml:space="preserve">• National policy and legislation related to local communities, indigenous peoples and protected areas 
• Details of main local stakeholders, communities and indigenous peoples associated with protected area.
• Options for and examples of improving and securing rights of local PA communities.
• Rights, priorities and needs of PA communities.
• Principles of good governance and co management.
• Principles of free prior informed consent.
</v>
      </c>
      <c r="E88" s="245">
        <f>'3. ALL COMPETENCES (SOURCE)'!E288</f>
        <v>0</v>
      </c>
      <c r="F88" s="185" t="str">
        <f>'3. ALL COMPETENCES (SOURCE)'!F288</f>
        <v>• Submit evidence that PA communities are entitled and enable to participate productively in planning and decisions that affect them.
• Demonstrate supporting knowledge.</v>
      </c>
      <c r="G88" s="13" t="str">
        <f>'3. ALL COMPETENCES (SOURCE)'!G288</f>
        <v xml:space="preserve">• Accreditation of prior qualifications and experience.
• Evidence portfolio assessment. 
• Testimony of PA communities.
</v>
      </c>
      <c r="H88" s="14">
        <f>'3. ALL COMPETENCES (SOURCE)'!H288</f>
        <v>0</v>
      </c>
    </row>
    <row r="89" spans="1:8" ht="76.5" x14ac:dyDescent="0.25">
      <c r="A89" s="380" t="str">
        <f>'3. ALL COMPETENCES (SOURCE)'!A289</f>
        <v>COM 3.3</v>
      </c>
      <c r="B89" s="385" t="str">
        <f>'3. ALL COMPETENCES (SOURCE)'!B289</f>
        <v>Enable participation of communities in protected area governance and management.</v>
      </c>
      <c r="C89" s="382" t="str">
        <f>'3. ALL COMPETENCES (SOURCE)'!C289</f>
        <v xml:space="preserve">• .Instituting mechanisms for regular communication and consultation with local communities.
• Ensuring formal representation of local communities in relevant meetings, workshops, planning and decision making bodies and processes.
• Ensuring inclusion of groups such as indigenous peoples, local minorities, young people, women, and those disadvantaged or underrepresented for various reasons
</v>
      </c>
      <c r="D89" s="13" t="str">
        <f>'3. ALL COMPETENCES (SOURCE)'!D289</f>
        <v>•  Details of main local stakeholders, communities and indigenous peoples associated with protected area.
• Principles and practices of participatory governance.</v>
      </c>
      <c r="E89" s="245">
        <f>'3. ALL COMPETENCES (SOURCE)'!E289</f>
        <v>0</v>
      </c>
      <c r="F89" s="185" t="str">
        <f>'3. ALL COMPETENCES (SOURCE)'!F289</f>
        <v>• Submit evidence that PA communities are entitled and enable to participate productively in planning and decisions that affect them.
• Demonstrate supporting knowledge.</v>
      </c>
      <c r="G89" s="13" t="str">
        <f>'3. ALL COMPETENCES (SOURCE)'!G289</f>
        <v xml:space="preserve">• Accreditation of prior qualifications and experience.
• Evidence portfolio assessment. 
• Testimony of PA communities.
</v>
      </c>
      <c r="H89" s="14">
        <f>'3. ALL COMPETENCES (SOURCE)'!H289</f>
        <v>0</v>
      </c>
    </row>
    <row r="90" spans="1:8" ht="75" x14ac:dyDescent="0.25">
      <c r="A90" s="380" t="str">
        <f>'3. ALL COMPETENCES (SOURCE)'!A290</f>
        <v>COM 3.4</v>
      </c>
      <c r="B90" s="385" t="str">
        <f>'3. ALL COMPETENCES (SOURCE)'!B290</f>
        <v>Negotiate and maintain formal agreements with  communities.</v>
      </c>
      <c r="C90" s="382" t="str">
        <f>'3. ALL COMPETENCES (SOURCE)'!C290</f>
        <v>• Participatory negotiation and implementation of formal legal and other agreements (e.g. permit and licensing schemes, management and resource use rights, limits and quotas, boundaries and use zones, buffer zones, revenue generation and benefit sharing schemes etc.).
• Recognition of traditional rights.</v>
      </c>
      <c r="D90" s="13" t="str">
        <f>'3. ALL COMPETENCES (SOURCE)'!D290</f>
        <v>• Principles and practices of negotiation and participatory decision making
• Legal aspects of contracts and agreements.
• Customary decision making and agreement processes.</v>
      </c>
      <c r="E90" s="245">
        <f>'3. ALL COMPETENCES (SOURCE)'!E290</f>
        <v>0</v>
      </c>
      <c r="F90" s="13" t="str">
        <f>'3. ALL COMPETENCES (SOURCE)'!F290</f>
        <v>• Submit evidence of effective functioning of formal agreements with PA communities.
• Demonstrate supporting knowledge.</v>
      </c>
      <c r="G90" s="13" t="str">
        <f>'3. ALL COMPETENCES (SOURCE)'!G290</f>
        <v xml:space="preserve">• Accreditation of prior qualifications and experience.
• Evidence portfolio assessment. 
• Testimony of PA communities.
</v>
      </c>
      <c r="H90" s="14">
        <f>'3. ALL COMPETENCES (SOURCE)'!H290</f>
        <v>0</v>
      </c>
    </row>
    <row r="91" spans="1:8" ht="90" x14ac:dyDescent="0.25">
      <c r="A91" s="380" t="str">
        <f>'3. ALL COMPETENCES (SOURCE)'!A291</f>
        <v>COM 3.5</v>
      </c>
      <c r="B91" s="385" t="str">
        <f>'3. ALL COMPETENCES (SOURCE)'!B291</f>
        <v>Ensure that protected area management activities and personnel respect policies and agreements and the rights of communities.</v>
      </c>
      <c r="C91" s="382" t="str">
        <f>'3. ALL COMPETENCES (SOURCE)'!C291</f>
        <v xml:space="preserve">• Ensuring that PA policies and procedures take into consideration community rights, needs and agreements.
• Ensuring that PA staff are aware of and observe the rights of PA communities and relevant policies and agreements.
• Observing principles of free prior informed consent, in particular with respect to relocation and resettlement.
• Taking appropriate action to prevent and address problems and incidents.
</v>
      </c>
      <c r="D91" s="13" t="str">
        <f>'3. ALL COMPETENCES (SOURCE)'!D291</f>
        <v>• Law and regulations related to the rights of PA communities.
• Specific rights and agreements affecting local communities.
• Obligations of the PA with respect to local communities.</v>
      </c>
      <c r="E91" s="245">
        <f>'3. ALL COMPETENCES (SOURCE)'!E291</f>
        <v>0</v>
      </c>
      <c r="F91" s="13" t="str">
        <f>'3. ALL COMPETENCES (SOURCE)'!F291</f>
        <v>• Submit evidence of good relations and implementation of a range of measures to safeguard the rights of PA communities.
• Demonstrate supporting knowledge.</v>
      </c>
      <c r="G91" s="13" t="str">
        <f>'3. ALL COMPETENCES (SOURCE)'!G291</f>
        <v xml:space="preserve">• Accreditation of prior qualifications and experience.
• Evidence portfolio assessment. 
• Testimony of PA communities.
</v>
      </c>
      <c r="H91" s="14">
        <f>'3. ALL COMPETENCES (SOURCE)'!H291</f>
        <v>0</v>
      </c>
    </row>
    <row r="92" spans="1:8" ht="76.5" x14ac:dyDescent="0.25">
      <c r="A92" s="380" t="str">
        <f>'3. ALL COMPETENCES (SOURCE)'!A292</f>
        <v>COM 3.6</v>
      </c>
      <c r="B92" s="385" t="str">
        <f>'3. ALL COMPETENCES (SOURCE)'!B292</f>
        <v>Facilitate activities that support sustainable socio economic development of communities.</v>
      </c>
      <c r="C92" s="382" t="str">
        <f>'3. ALL COMPETENCES (SOURCE)'!C292</f>
        <v>• Promoting development activities for and by local communities that are compatible with the other objectives of the protected area.
• Enabling sharing of benefits derived from the PA with local communities.
• Enabling access by PA communities to assistance, support and finance for development projects, enterprise development, sustainable use etc.
• Promoting and enabling establishment of local networks and organizations</v>
      </c>
      <c r="D92" s="13" t="str">
        <f>'3. ALL COMPETENCES (SOURCE)'!D292</f>
        <v>• Options for self development by PA communities.
• Sources of development assistance and support for communities.</v>
      </c>
      <c r="E92" s="245">
        <f>'3. ALL COMPETENCES (SOURCE)'!E292</f>
        <v>0</v>
      </c>
      <c r="F92" s="13" t="str">
        <f>'3. ALL COMPETENCES (SOURCE)'!F292</f>
        <v>• Submit evidence of active engagement and support for community development projects by the PA administration.
• Demonstrate supporting knowledge.</v>
      </c>
      <c r="G92" s="13" t="str">
        <f>'3. ALL COMPETENCES (SOURCE)'!G292</f>
        <v xml:space="preserve">• Accreditation of prior qualifications and experience.
• Evidence portfolio assessment. 
• Testimony of PA communities.
</v>
      </c>
      <c r="H92" s="14">
        <f>'3. ALL COMPETENCES (SOURCE)'!H292</f>
        <v>0</v>
      </c>
    </row>
    <row r="93" spans="1:8" ht="75" x14ac:dyDescent="0.25">
      <c r="A93" s="380" t="str">
        <f>'3. ALL COMPETENCES (SOURCE)'!A293</f>
        <v>COM 3.7</v>
      </c>
      <c r="B93" s="385" t="str">
        <f>'3. ALL COMPETENCES (SOURCE)'!B293</f>
        <v>Promote and support the cultural identity and traditional knowledge and practices of local communities.</v>
      </c>
      <c r="C93" s="382" t="str">
        <f>'3. ALL COMPETENCES (SOURCE)'!C293</f>
        <v>• Acknowledging and making use of traditional knowledge, experience, forms of management and decision making and other 'intangible heritage'.
• Proactively encouraging and supporting local traditional practices compatible with PA objectives (e.g. architectural styles, languages. handicrafts, land and resource management practices, cultural events).</v>
      </c>
      <c r="D93" s="13" t="str">
        <f>'3. ALL COMPETENCES (SOURCE)'!D293</f>
        <v>• Culture and cultural practices of local communities.
• Traditional beliefs and concepts of local communities.
• Sensitivities of local communities with respect to traditional knowledge.</v>
      </c>
      <c r="E93" s="245">
        <f>'3. ALL COMPETENCES (SOURCE)'!E293</f>
        <v>0</v>
      </c>
      <c r="F93" s="13" t="str">
        <f>'3. ALL COMPETENCES (SOURCE)'!F293</f>
        <v>• Submit evidence of proactive, participatory support of local cultural attributes and practices.
• Demonstrate supporting knowledge.</v>
      </c>
      <c r="G93" s="13" t="str">
        <f>'3. ALL COMPETENCES (SOURCE)'!G293</f>
        <v xml:space="preserve">• Accreditation of prior qualifications and experience.
• Evidence portfolio assessment. 
• Testimony of PA communities.
</v>
      </c>
      <c r="H93" s="14">
        <f>'3. ALL COMPETENCES (SOURCE)'!H293</f>
        <v>0</v>
      </c>
    </row>
    <row r="94" spans="1:8" ht="75" x14ac:dyDescent="0.25">
      <c r="A94" s="380" t="str">
        <f>'3. ALL COMPETENCES (SOURCE)'!A294</f>
        <v>COM 3.8</v>
      </c>
      <c r="B94" s="385" t="str">
        <f>'3. ALL COMPETENCES (SOURCE)'!B294</f>
        <v>Ensure the protection of sites, features and objects of cultural importance.</v>
      </c>
      <c r="C94" s="382" t="str">
        <f>'3. ALL COMPETENCES (SOURCE)'!C294</f>
        <v>• Introducing specific programmes for the protection, preservation or restoration of important cultural sites of ‘immoveable' and 'moveable' heritage.
• Working with local communities in cultural site protection and management (e.g. for spiritual sites).</v>
      </c>
      <c r="D94" s="13" t="str">
        <f>'3. ALL COMPETENCES (SOURCE)'!D294</f>
        <v>• Specific techniques for management of cultural heritage sites and artefacts.</v>
      </c>
      <c r="E94" s="245">
        <f>'3. ALL COMPETENCES (SOURCE)'!E294</f>
        <v>0</v>
      </c>
      <c r="F94" s="13" t="str">
        <f>'3. ALL COMPETENCES (SOURCE)'!F294</f>
        <v>• Submit evidence of proactive support of cultural site/artefact protection and management.
• Demonstrate supporting knowledge.</v>
      </c>
      <c r="G94" s="13" t="str">
        <f>'3. ALL COMPETENCES (SOURCE)'!G294</f>
        <v xml:space="preserve">• Accreditation of prior qualifications and experience.
• Evidence portfolio assessment. 
• Testimony of PA communities.
</v>
      </c>
      <c r="H94" s="14">
        <f>'3. ALL COMPETENCES (SOURCE)'!H294</f>
        <v>0</v>
      </c>
    </row>
    <row r="95" spans="1:8" ht="30" x14ac:dyDescent="0.25">
      <c r="A95" s="338" t="str">
        <f>'3. ALL COMPETENCES (SOURCE)'!A310</f>
        <v>CATEGORY</v>
      </c>
      <c r="B95" s="340" t="str">
        <f>'3. ALL COMPETENCES (SOURCE)'!B310</f>
        <v>TRP. TOURISM, RECREATION AND PUBLIC USE</v>
      </c>
      <c r="C95" s="335" t="str">
        <f>'3. ALL COMPETENCES (SOURCE)'!C310</f>
        <v>Providing environmentally and economically sustainable tourism and recreation opportunities in and around protected areas.</v>
      </c>
      <c r="D95" s="131" t="str">
        <f>'3. ALL COMPETENCES (SOURCE)'!D310</f>
        <v xml:space="preserve"> </v>
      </c>
      <c r="E95" s="236">
        <f>'3. ALL COMPETENCES (SOURCE)'!E310</f>
        <v>0</v>
      </c>
      <c r="F95" s="186">
        <f>'3. ALL COMPETENCES (SOURCE)'!F310</f>
        <v>0</v>
      </c>
      <c r="G95" s="186">
        <f>'3. ALL COMPETENCES (SOURCE)'!G310</f>
        <v>0</v>
      </c>
      <c r="H95" s="99">
        <f>'3. ALL COMPETENCES (SOURCE)'!H310</f>
        <v>0</v>
      </c>
    </row>
    <row r="96" spans="1:8" ht="126" x14ac:dyDescent="0.25">
      <c r="A96" s="362" t="str">
        <f>'3. ALL COMPETENCES (SOURCE)'!A319</f>
        <v>TRP 3</v>
      </c>
      <c r="B96" s="333" t="str">
        <f>'3. ALL COMPETENCES (SOURCE)'!B319</f>
        <v>TOURISM, RECREATION AND PUBLIC USE. LEVEL 3</v>
      </c>
      <c r="C96" s="328" t="str">
        <f>'3. ALL COMPETENCES (SOURCE)'!C319</f>
        <v>Direct development and implementation of programmes for sustainable tourism and recreation appropriate to the protected area.</v>
      </c>
      <c r="D96" s="302" t="str">
        <f>'3. ALL COMPETENCES (SOURCE)'!D319</f>
        <v>• Legislation and organisational policy for tourism and public use in protected areas.
• Principles of ecotourism and nature based tourism.
• Principles and practices of tourism development and management.
• Role of tourism and visitation in the management protected areas.</v>
      </c>
      <c r="E96" s="303" t="str">
        <f>'3. ALL COMPETENCES (SOURCE)'!E319</f>
        <v xml:space="preserve"> PPP 3; ORG 3: AWA 3; CAC 3; TEC 2; ADR 3</v>
      </c>
      <c r="F96" s="180" t="str">
        <f>'3. ALL COMPETENCES (SOURCE)'!F319</f>
        <v>EXAMPLE PERFORMANCE CRITERIA</v>
      </c>
      <c r="G96" s="180" t="str">
        <f>'3. ALL COMPETENCES (SOURCE)'!G319</f>
        <v>EXAMPLE MEANS OF ASSESSMENT</v>
      </c>
      <c r="H96" s="64" t="str">
        <f>'3. ALL COMPETENCES (SOURCE)'!H319</f>
        <v>RECOMMENDED PRIOR COMPETENCE REQUIREMENTS FOR THE LEVEL</v>
      </c>
    </row>
    <row r="97" spans="1:8" ht="30" x14ac:dyDescent="0.25">
      <c r="A97" s="334" t="str">
        <f>'3. ALL COMPETENCES (SOURCE)'!A320</f>
        <v>Code</v>
      </c>
      <c r="B97" s="334" t="str">
        <f>'3. ALL COMPETENCES (SOURCE)'!B320</f>
        <v>Competence Statement.
The individual should be able to:</v>
      </c>
      <c r="C97" s="329" t="str">
        <f>'3. ALL COMPETENCES (SOURCE)'!C320</f>
        <v>Details, scope and variations. 
A brief explanation of the competence.</v>
      </c>
      <c r="D97" s="148" t="str">
        <f>'3. ALL COMPETENCES (SOURCE)'!D320</f>
        <v>Main specific knowledge requirements for the competence.</v>
      </c>
      <c r="E97" s="229" t="str">
        <f>'3. ALL COMPETENCES (SOURCE)'!E320</f>
        <v xml:space="preserve"> </v>
      </c>
      <c r="F97" s="181" t="str">
        <f>'3. ALL COMPETENCES (SOURCE)'!F320</f>
        <v>Example performance criteria for certification</v>
      </c>
      <c r="G97" s="181" t="str">
        <f>'3. ALL COMPETENCES (SOURCE)'!G320</f>
        <v>Example means of assessment</v>
      </c>
      <c r="H97" s="36" t="str">
        <f>'3. ALL COMPETENCES (SOURCE)'!H320</f>
        <v>UNI; TRP 2; CAC 2</v>
      </c>
    </row>
    <row r="98" spans="1:8" ht="114.75" x14ac:dyDescent="0.25">
      <c r="A98" s="380" t="str">
        <f>'3. ALL COMPETENCES (SOURCE)'!A321</f>
        <v>TRP 3.1</v>
      </c>
      <c r="B98" s="385" t="str">
        <f>'3. ALL COMPETENCES (SOURCE)'!B321</f>
        <v>Direct development of a strategy and plan for tourism, recreation and public use in a protected area.</v>
      </c>
      <c r="C98" s="382" t="str">
        <f>'3. ALL COMPETENCES (SOURCE)'!C321</f>
        <v xml:space="preserve">• Preparing a detailed strategy and plan for sustainable and economically viable tourism and recreation in a protected area.
• Conducting market analysis, identification of opportunities, demand, target groups, suitable activities, infrastructure and equipment needs, limits, zones, impacts, visitor management requirements etc.
• Identifying potential partnerships and opportunities for PA communities and local businesses to invest in, participate in and benefit from tourism and visitation.
• Communicating the strategy and plan to PA staff and local stakeholders.
• Incorporating the plan into the overall management strategy/plan for the protected area.
</v>
      </c>
      <c r="D98" s="13" t="str">
        <f>'3. ALL COMPETENCES (SOURCE)'!D321</f>
        <v>• The tourism sector and relevant policies, strategies, laws, regulations and initiatives.
• The range of recreation opportunities typically offered by PAs and their compatibility with different types and categories of PA.</v>
      </c>
      <c r="E98" s="245">
        <f>'3. ALL COMPETENCES (SOURCE)'!E321</f>
        <v>0</v>
      </c>
      <c r="F98" s="13" t="str">
        <f>'3. ALL COMPETENCES (SOURCE)'!F321</f>
        <v>• Direct the development of and submit a public use strategy and management plan for the PA (separately or as part of the PA management plan).
• Demonstrate supporting knowledge.</v>
      </c>
      <c r="G98" s="13" t="str">
        <f>'3. ALL COMPETENCES (SOURCE)'!G321</f>
        <v>• Accreditation of prior qualifications and experience.
• Evidence portfolio assessment.</v>
      </c>
      <c r="H98" s="14">
        <f>'3. ALL COMPETENCES (SOURCE)'!H321</f>
        <v>0</v>
      </c>
    </row>
    <row r="99" spans="1:8" ht="135" x14ac:dyDescent="0.25">
      <c r="A99" s="380" t="str">
        <f>'3. ALL COMPETENCES (SOURCE)'!A322</f>
        <v>TRP 3.2</v>
      </c>
      <c r="B99" s="385" t="str">
        <f>'3. ALL COMPETENCES (SOURCE)'!B322</f>
        <v>Direct establishment and maintenance of appropriate facilities, equipment and infrastructure for visitors.</v>
      </c>
      <c r="C99" s="382" t="str">
        <f>'3. ALL COMPETENCES (SOURCE)'!C322</f>
        <v xml:space="preserve">• Establishing and maintaining the infrastructure required for general visitation (access, parking, visitor reception, information centres, service infrastructure etc.).
• Establishing and maintaining specific facilities and equipment required for a range of recreation activities appropriate to the PA.
• Identifying sources of funding for infrastructure development (government funds, projects, investors etc.).
• Ensuring that facilities, installations and equipment are well constructed, safe, appropriate in scale and design and have minimal environmental impact.
</v>
      </c>
      <c r="D99" s="13" t="str">
        <f>'3. ALL COMPETENCES (SOURCE)'!D322</f>
        <v xml:space="preserve">• Laws, regulations and processes for designing, commissioning and constructing infrastructure.
• Infrastructure and equipment requirements for specific recreation activities.
• Principles and practices of low impact and 'green' design and construction.
• Commissioning and management of construction projects (See also PPP 3 and FRM 3).
</v>
      </c>
      <c r="E99" s="245">
        <f>'3. ALL COMPETENCES (SOURCE)'!E322</f>
        <v>0</v>
      </c>
      <c r="F99" s="13" t="str">
        <f>'3. ALL COMPETENCES (SOURCE)'!F322</f>
        <v>• Submit evidence of successful planning, establishment and management of relevant, well designed and functional public use infrastructure in the PA.
• Demonstrate supporting knowledge.</v>
      </c>
      <c r="G99" s="13" t="str">
        <f>'3. ALL COMPETENCES (SOURCE)'!G322</f>
        <v>• Accreditation of prior qualifications and experience.
• Evidence portfolio assessment.</v>
      </c>
      <c r="H99" s="14">
        <f>'3. ALL COMPETENCES (SOURCE)'!H322</f>
        <v>0</v>
      </c>
    </row>
    <row r="100" spans="1:8" ht="75" x14ac:dyDescent="0.25">
      <c r="A100" s="380" t="str">
        <f>'3. ALL COMPETENCES (SOURCE)'!A323</f>
        <v>TRP 3.3</v>
      </c>
      <c r="B100" s="385" t="str">
        <f>'3. ALL COMPETENCES (SOURCE)'!B323</f>
        <v>Direct development of business plans, budgets and fee structures for visitor services and activities.</v>
      </c>
      <c r="C100" s="382" t="str">
        <f>'3. ALL COMPETENCES (SOURCE)'!C323</f>
        <v>• Identifying the financial costs and benefits of tourism and recreation provision.
• Identifying personnel requirements and competences.
• Preparing budgets and financial forecasts.
• Ensuring that tourism initiatives and enterprises are viable.
• Defining entry fees, user fees, concession fees etc.</v>
      </c>
      <c r="D100" s="13" t="str">
        <f>'3. ALL COMPETENCES (SOURCE)'!D323</f>
        <v>• Range of options for budgeting and managing financially viable provision of visitor services.
• Business planning and budgeting.
• Laws and regulations related to business development.</v>
      </c>
      <c r="E100" s="245">
        <f>'3. ALL COMPETENCES (SOURCE)'!E323</f>
        <v>0</v>
      </c>
      <c r="F100" s="13" t="str">
        <f>'3. ALL COMPETENCES (SOURCE)'!F323</f>
        <v>• Direct the development of and submit a financial model and plan and model for the development and operation of public use of the PA.
• Demonstrate supporting knowledge.</v>
      </c>
      <c r="G100" s="13" t="str">
        <f>'3. ALL COMPETENCES (SOURCE)'!G323</f>
        <v>• Accreditation of prior qualifications and experience.
• Evidence portfolio assessment.</v>
      </c>
      <c r="H100" s="14">
        <f>'3. ALL COMPETENCES (SOURCE)'!H323</f>
        <v>0</v>
      </c>
    </row>
    <row r="101" spans="1:8" ht="105" x14ac:dyDescent="0.25">
      <c r="A101" s="380" t="str">
        <f>'3. ALL COMPETENCES (SOURCE)'!A324</f>
        <v>TRP 3.4</v>
      </c>
      <c r="B101" s="385" t="str">
        <f>'3. ALL COMPETENCES (SOURCE)'!B324</f>
        <v>Ensure that visitors have safe, well managed, informative and enjoyable visits.</v>
      </c>
      <c r="C101" s="382" t="str">
        <f>'3. ALL COMPETENCES (SOURCE)'!C324</f>
        <v>• Assuring the quality of the visitor experience and a high standard of visitor management by personnel, concessionaires and service providers.
• Ensuring safety, security and compliance with regulations of visitors, personnel and service providers.
• Introducing safety standards and codes of conduct for visitors, staff and service providers and for hazardous activities..
• Ensuring that personnel/service providers are adequately trained and competent.
• Ensuring collection and reporting of feedback and data about public use.</v>
      </c>
      <c r="D101" s="13" t="str">
        <f>'3. ALL COMPETENCES (SOURCE)'!D324</f>
        <v>• Relevant legislation.
• Principles and practices of visitor management.
• Safety and security hazards and of risk reduction approaches.
• Visitor survey approaches and techniques.
• Competence requirements of public use management personnel.</v>
      </c>
      <c r="E101" s="245">
        <f>'3. ALL COMPETENCES (SOURCE)'!E324</f>
        <v>0</v>
      </c>
      <c r="F101" s="13" t="str">
        <f>'3. ALL COMPETENCES (SOURCE)'!F324</f>
        <v>• Demonstrate successful, well regulated, safe, and positively rated public use of the PA/a visitor season. 
• Demonstrate supporting knowledge.</v>
      </c>
      <c r="G101" s="13" t="str">
        <f>'3. ALL COMPETENCES (SOURCE)'!G324</f>
        <v>• Accreditation of prior qualifications and experience.
• Evidence portfolio assessment. 
• Testimony of partners.
• Testimony of visitors and visitor statistics.</v>
      </c>
      <c r="H101" s="14">
        <f>'3. ALL COMPETENCES (SOURCE)'!H324</f>
        <v>0</v>
      </c>
    </row>
    <row r="102" spans="1:8" ht="105" x14ac:dyDescent="0.25">
      <c r="A102" s="380" t="str">
        <f>'3. ALL COMPETENCES (SOURCE)'!A325</f>
        <v>TRP 3.5</v>
      </c>
      <c r="B102" s="385" t="str">
        <f>'3. ALL COMPETENCES (SOURCE)'!B325</f>
        <v>Ensure monitoring and management of the impacts of public use.</v>
      </c>
      <c r="C102" s="382" t="str">
        <f>'3. ALL COMPETENCES (SOURCE)'!C325</f>
        <v>• Identifying/predicting/monitoring negative environmental impacts of public use of the PA (e.g. killing and disturbance of wildlife, habitat damage, erosion, waste, pollution, vandalism, pest species)
• Identifying/predicting/monitoring social and cultural impacts of public use of the PA (e.g. erosion of local cultures, unfair competition with local businesses, behaviours and practices unacceptable to local sensitivities etc.)
• Developing suitable solutions (in collaboration with users and local stakeholders) for elimination or reduction of impacts.
• Introducing limits on activity on the basis of carrying capacity and/or limits of acceptable change.</v>
      </c>
      <c r="D102" s="13" t="str">
        <f>'3. ALL COMPETENCES (SOURCE)'!D325</f>
        <v>• Potential range of impacts of recreation and public use and of options for impact reduction.
• Species, ecosystems and locations that are particularly vulnerable.
• Approaches for defining carrying capacities and determining limits of acceptable change.
• Impact monitoring techniques.</v>
      </c>
      <c r="E102" s="245">
        <f>'3. ALL COMPETENCES (SOURCE)'!E325</f>
        <v>0</v>
      </c>
      <c r="F102" s="13" t="str">
        <f>'3. ALL COMPETENCES (SOURCE)'!F325</f>
        <v>• Submit evidence of effective identification and management (removal, mitigation, reduction) of threats and impacts.
• Demonstrate supporting knowledge.</v>
      </c>
      <c r="G102" s="13" t="str">
        <f>'3. ALL COMPETENCES (SOURCE)'!G325</f>
        <v>• Accreditation of prior qualifications and experience.
• Evidence portfolio assessment. 
• Testimony of PA communities/partners.</v>
      </c>
      <c r="H102" s="14">
        <f>'3. ALL COMPETENCES (SOURCE)'!H325</f>
        <v>0</v>
      </c>
    </row>
    <row r="103" spans="1:8" ht="60" x14ac:dyDescent="0.25">
      <c r="A103" s="380" t="str">
        <f>'3. ALL COMPETENCES (SOURCE)'!A326</f>
        <v>TRP 3.6</v>
      </c>
      <c r="B103" s="385" t="str">
        <f>'3. ALL COMPETENCES (SOURCE)'!B326</f>
        <v>Ensure the marketing of opportunities for tourism, recreation and public use.</v>
      </c>
      <c r="C103" s="382" t="str">
        <f>'3. ALL COMPETENCES (SOURCE)'!C326</f>
        <v>• Working with government agencies and the private sector to market and promote the protected area as a destination.
• Collaborating in marketing with other attractions and service providers.
• Organising direct marketing through publicity, internet, media etc.</v>
      </c>
      <c r="D103" s="13" t="str">
        <f>'3. ALL COMPETENCES (SOURCE)'!D326</f>
        <v>• Priorities, trends and policies relevant to the tourism sector.
• Range of opportunities for marketing.
• A range of marketing techniques.</v>
      </c>
      <c r="E103" s="245">
        <f>'3. ALL COMPETENCES (SOURCE)'!E326</f>
        <v>0</v>
      </c>
      <c r="F103" s="13" t="str">
        <f>'3. ALL COMPETENCES (SOURCE)'!F326</f>
        <v>• Submit a marketing plan for the PA and evidence of effective implementation.
• Demonstrate supporting knowledge.</v>
      </c>
      <c r="G103" s="13" t="str">
        <f>'3. ALL COMPETENCES (SOURCE)'!G326</f>
        <v>• Accreditation of prior qualifications and experience.
• Evidence portfolio assessment. 
• Assessment of changes in visitation.</v>
      </c>
      <c r="H103" s="14">
        <f>'3. ALL COMPETENCES (SOURCE)'!H326</f>
        <v>0</v>
      </c>
    </row>
    <row r="104" spans="1:8" ht="75" x14ac:dyDescent="0.25">
      <c r="A104" s="380" t="str">
        <f>'3. ALL COMPETENCES (SOURCE)'!A327</f>
        <v>TRP 3.7</v>
      </c>
      <c r="B104" s="385" t="str">
        <f>'3. ALL COMPETENCES (SOURCE)'!B327</f>
        <v>Establish partnerships and agreements with communities and businesses for tourism and recreation.</v>
      </c>
      <c r="C104" s="382" t="str">
        <f>'3. ALL COMPETENCES (SOURCE)'!C327</f>
        <v>• Taking positive steps to encourage and enable local people and businesses to add to and benefit from the recreation offering of the PA (e.g. through for the supply of goods and services to visitors and operation of recreation sites and activities).
• Negotiating concessions/franchises/agreements for the operation of facilities and provision of services.</v>
      </c>
      <c r="D104" s="13" t="str">
        <f>'3. ALL COMPETENCES (SOURCE)'!D327</f>
        <v>• The local economy and local stakeholders.
• Small enterprise development.
• Contract and franchise management (see also FRM).</v>
      </c>
      <c r="E104" s="245">
        <f>'3. ALL COMPETENCES (SOURCE)'!E327</f>
        <v>0</v>
      </c>
      <c r="F104" s="13" t="str">
        <f>'3. ALL COMPETENCES (SOURCE)'!F327</f>
        <v>• Submit evidence of successful development of local tourism related enterprises and linked growth of the local economy over a period of at least months.
• Demonstrate supporting knowledge.</v>
      </c>
      <c r="G104" s="13" t="str">
        <f>'3. ALL COMPETENCES (SOURCE)'!G327</f>
        <v>• Accreditation of prior qualifications and experience.
• Evidence portfolio assessment. 
• Testimony of service providers.</v>
      </c>
      <c r="H104" s="14">
        <f>'3. ALL COMPETENCES (SOURCE)'!H327</f>
        <v>0</v>
      </c>
    </row>
    <row r="105" spans="1:8" ht="31.5" x14ac:dyDescent="0.25">
      <c r="A105" s="338" t="str">
        <f>'3. ALL COMPETENCES (SOURCE)'!A347</f>
        <v>CATEGORY</v>
      </c>
      <c r="B105" s="361" t="str">
        <f>'3. ALL COMPETENCES (SOURCE)'!B347</f>
        <v>AWA. AWARENESS AND EDUCATION</v>
      </c>
      <c r="C105" s="346" t="str">
        <f>'3. ALL COMPETENCES (SOURCE)'!C347</f>
        <v>Ensuring that local stakeholders, visitors, decision makers and the wider public are aware of protected areas, their purpose and values, and how they are governed and managed.</v>
      </c>
      <c r="D105" s="146">
        <f>'3. ALL COMPETENCES (SOURCE)'!D347</f>
        <v>0</v>
      </c>
      <c r="E105" s="244">
        <f>'3. ALL COMPETENCES (SOURCE)'!E347</f>
        <v>0</v>
      </c>
      <c r="F105" s="179">
        <f>'3. ALL COMPETENCES (SOURCE)'!F347</f>
        <v>0</v>
      </c>
      <c r="G105" s="179">
        <f>'3. ALL COMPETENCES (SOURCE)'!G347</f>
        <v>0</v>
      </c>
      <c r="H105" s="38">
        <f>'3. ALL COMPETENCES (SOURCE)'!H347</f>
        <v>0</v>
      </c>
    </row>
    <row r="106" spans="1:8" ht="47.25" x14ac:dyDescent="0.25">
      <c r="A106" s="362" t="str">
        <f>'3. ALL COMPETENCES (SOURCE)'!A356</f>
        <v>AWA 3</v>
      </c>
      <c r="B106" s="362" t="str">
        <f>'3. ALL COMPETENCES (SOURCE)'!B356</f>
        <v>AWARENESS AND EDUCATION. LEVEL 3</v>
      </c>
      <c r="C106" s="347" t="str">
        <f>'3. ALL COMPETENCES (SOURCE)'!C356</f>
        <v>Direct development and implementation of an awareness strategy for the PA.</v>
      </c>
      <c r="D106" s="302" t="str">
        <f>'3. ALL COMPETENCES (SOURCE)'!D356</f>
        <v>• Principles and practice of communication, awareness raising, advocacy and social marketing.</v>
      </c>
      <c r="E106" s="303" t="str">
        <f>'3. ALL COMPETENCES (SOURCE)'!E356</f>
        <v xml:space="preserve"> TRP 3; PPP 3; ORG 3; FRM 3; CAC 3: TEC 2; ADR 3</v>
      </c>
      <c r="F106" s="180" t="str">
        <f>'3. ALL COMPETENCES (SOURCE)'!F356</f>
        <v>EXAMPLE PERFORMANCE CRITERIA</v>
      </c>
      <c r="G106" s="180" t="str">
        <f>'3. ALL COMPETENCES (SOURCE)'!G356</f>
        <v>EXAMPLE MEANS OF ASSESSMENT</v>
      </c>
      <c r="H106" s="64" t="str">
        <f>'3. ALL COMPETENCES (SOURCE)'!H356</f>
        <v>RECOMMENDED PRIOR COMPETENCE REQUIREMENTS FOR THE LEVEL</v>
      </c>
    </row>
    <row r="107" spans="1:8" ht="37.5" x14ac:dyDescent="0.25">
      <c r="A107" s="334" t="str">
        <f>'3. ALL COMPETENCES (SOURCE)'!A357</f>
        <v>Code</v>
      </c>
      <c r="B107" s="334" t="str">
        <f>'3. ALL COMPETENCES (SOURCE)'!B357</f>
        <v>Competence Statement.The individual should be able to:</v>
      </c>
      <c r="C107" s="329" t="str">
        <f>'3. ALL COMPETENCES (SOURCE)'!C357</f>
        <v>Details, scope and variations. 
A brief explanation of the competence.</v>
      </c>
      <c r="D107" s="143" t="str">
        <f>'3. ALL COMPETENCES (SOURCE)'!D357</f>
        <v>Main specific knowledge requirements for the competence.</v>
      </c>
      <c r="E107" s="105" t="str">
        <f>'3. ALL COMPETENCES (SOURCE)'!E357</f>
        <v xml:space="preserve"> </v>
      </c>
      <c r="F107" s="184" t="str">
        <f>'3. ALL COMPETENCES (SOURCE)'!F357</f>
        <v>Example performance criteria for certification</v>
      </c>
      <c r="G107" s="184" t="str">
        <f>'3. ALL COMPETENCES (SOURCE)'!G357</f>
        <v>Example means of assessment</v>
      </c>
      <c r="H107" s="100" t="str">
        <f>'3. ALL COMPETENCES (SOURCE)'!H357</f>
        <v>UNI; AWA 2; TRP 1; CAC 2</v>
      </c>
    </row>
    <row r="108" spans="1:8" ht="102" x14ac:dyDescent="0.25">
      <c r="A108" s="380" t="str">
        <f>'3. ALL COMPETENCES (SOURCE)'!A358</f>
        <v>AWA 3.1</v>
      </c>
      <c r="B108" s="385" t="str">
        <f>'3. ALL COMPETENCES (SOURCE)'!B358</f>
        <v>Direct development of a protected area communication strategy and plan.</v>
      </c>
      <c r="C108" s="382" t="str">
        <f>'3. ALL COMPETENCES (SOURCE)'!C358</f>
        <v>• Identifying main themes and messages for visibility, interpretation, education and awareness.
• Identifying target groups (e.g.  visitors, local communities, schools and educational institutions, other resource use sectors).
• Identifying suitable methods and media for communicating messages to target groups.
• Identifying main programmes of awareness, interpretation and education.
• Identifying personnel requirements and competences.
• Communicating the strategy and plan to PA staff and local stakeholders.
• Incorporating the plan into the overall management strategy/plan for the protected area.</v>
      </c>
      <c r="D108" s="13" t="str">
        <f>'3. ALL COMPETENCES (SOURCE)'!D358</f>
        <v xml:space="preserve">• Principles and practices of education, awareness raising and social marketing.
• The range of techniques for interpretation, awareness and education.
• Participatory planning processes.
</v>
      </c>
      <c r="E108" s="245">
        <f>'3. ALL COMPETENCES (SOURCE)'!E358</f>
        <v>0</v>
      </c>
      <c r="F108" s="13" t="str">
        <f>'3. ALL COMPETENCES (SOURCE)'!F358</f>
        <v>• Development of the relevant parts of the PA management plan.
• Submission of a detailed awareness strategy and action plan for the PA.
• Demonstrate supporting knowledge.</v>
      </c>
      <c r="G108" s="13" t="str">
        <f>'3. ALL COMPETENCES (SOURCE)'!G358</f>
        <v>• Accreditation of prior qualifications and experience.
• Evidence portfolio assessment.</v>
      </c>
      <c r="H108" s="13">
        <f>'3. ALL COMPETENCES (SOURCE)'!H358</f>
        <v>0</v>
      </c>
    </row>
    <row r="109" spans="1:8" ht="63.75" x14ac:dyDescent="0.25">
      <c r="A109" s="380" t="str">
        <f>'3. ALL COMPETENCES (SOURCE)'!A359</f>
        <v>AWA 3.2</v>
      </c>
      <c r="B109" s="385" t="str">
        <f>'3. ALL COMPETENCES (SOURCE)'!B359</f>
        <v>Direct development of a protected area image and brand.</v>
      </c>
      <c r="C109" s="382" t="str">
        <f>'3. ALL COMPETENCES (SOURCE)'!C359</f>
        <v xml:space="preserve">• Working with specialists to: develop a unique image and brand for use in awareness raising and social marketing of the PA.
• Developing an image and logo for the PA.
• Develop consistent standards and for design for proected area facilities and publications etc.
</v>
      </c>
      <c r="D109" s="13" t="str">
        <f>'3. ALL COMPETENCES (SOURCE)'!D359</f>
        <v xml:space="preserve">• Brand development methods.
• Social marketing techniques.
• Branding and design principles for the PA system.
</v>
      </c>
      <c r="E109" s="245">
        <f>'3. ALL COMPETENCES (SOURCE)'!E359</f>
        <v>0</v>
      </c>
      <c r="F109" s="13" t="str">
        <f>'3. ALL COMPETENCES (SOURCE)'!F359</f>
        <v>• Submit an image and design manual for the PA.
• Demonstrate supporting knowledge.</v>
      </c>
      <c r="G109" s="13" t="str">
        <f>'3. ALL COMPETENCES (SOURCE)'!G359</f>
        <v>• Accreditation of prior qualifications and experience.
• Evidence portfolio assessment.</v>
      </c>
      <c r="H109" s="13">
        <f>'3. ALL COMPETENCES (SOURCE)'!H359</f>
        <v>0</v>
      </c>
    </row>
    <row r="110" spans="1:8" ht="90" x14ac:dyDescent="0.25">
      <c r="A110" s="380" t="str">
        <f>'3. ALL COMPETENCES (SOURCE)'!A360</f>
        <v>AWA 3.3</v>
      </c>
      <c r="B110" s="385" t="str">
        <f>'3. ALL COMPETENCES (SOURCE)'!B360</f>
        <v>Direct the design, production and deployment of awareness and educational facilities and installations.</v>
      </c>
      <c r="C110" s="382" t="str">
        <f>'3. ALL COMPETENCES (SOURCE)'!C360</f>
        <v>• Working with designers, architects, staff and stakeholders to specify the functions, design and layout of interpretive and educational facilities (e.g. educational and awareness centres).
• Designing and installing signage systems for the site.
• Overseeing the construction of facilities and installations.</v>
      </c>
      <c r="D110" s="13" t="str">
        <f>'3. ALL COMPETENCES (SOURCE)'!D360</f>
        <v>• The principles and practices of environmentally sustainable, eco-friendly and culturally appropriate design.
• Principles of visitor centre design.
• Contracting procedures for construction and design projects (see FRM).</v>
      </c>
      <c r="E110" s="245">
        <f>'3. ALL COMPETENCES (SOURCE)'!E360</f>
        <v>0</v>
      </c>
      <c r="F110" s="13" t="str">
        <f>'3. ALL COMPETENCES (SOURCE)'!F360</f>
        <v>• Submit evidence of high quality design and installation of infrastructure (visitor centres, information points), interpretive installations (displays, signage, exhibits etc.).
• Demonstrate supporting knowledge.</v>
      </c>
      <c r="G110" s="13" t="str">
        <f>'3. ALL COMPETENCES (SOURCE)'!G360</f>
        <v>• Accreditation of prior qualifications and experience.
• Evidence portfolio assessment.</v>
      </c>
      <c r="H110" s="13">
        <f>'3. ALL COMPETENCES (SOURCE)'!H360</f>
        <v>0</v>
      </c>
    </row>
    <row r="111" spans="1:8" ht="90" x14ac:dyDescent="0.25">
      <c r="A111" s="380" t="str">
        <f>'3. ALL COMPETENCES (SOURCE)'!A361</f>
        <v>AWA 3.4</v>
      </c>
      <c r="B111" s="385" t="str">
        <f>'3. ALL COMPETENCES (SOURCE)'!B361</f>
        <v>Direct the design, production and deployment of awareness and educational materials.</v>
      </c>
      <c r="C111" s="382" t="str">
        <f>'3. ALL COMPETENCES (SOURCE)'!C361</f>
        <v>• Working with designers to produce attractive and effective interpretive, awareness and educational materials (leaflets, signs, posters, displays, AV installations etc.)
• Overseeing development of concepts, scripts, designs, drafts etc.
• Overseeing production of materials.</v>
      </c>
      <c r="D111" s="13" t="str">
        <f>'3. ALL COMPETENCES (SOURCE)'!D361</f>
        <v>• Principles and practices of effective design for communication materials.
• Range of available media and techniques.
• Print and other media production techniques.</v>
      </c>
      <c r="E111" s="245">
        <f>'3. ALL COMPETENCES (SOURCE)'!E361</f>
        <v>0</v>
      </c>
      <c r="F111" s="13" t="str">
        <f>'3. ALL COMPETENCES (SOURCE)'!F361</f>
        <v>• Submit evidence of a range of high quality design and installation of interpretive and educational materials (publications, panels, signs, exhibits, displays, AV presentations etc).
• Demonstrate supporting knowledge.</v>
      </c>
      <c r="G111" s="13" t="str">
        <f>'3. ALL COMPETENCES (SOURCE)'!G361</f>
        <v>• Accreditation of prior qualifications and experience.
• Evidence portfolio assessment.</v>
      </c>
      <c r="H111" s="13">
        <f>'3. ALL COMPETENCES (SOURCE)'!H361</f>
        <v>0</v>
      </c>
    </row>
    <row r="112" spans="1:8" ht="90" x14ac:dyDescent="0.25">
      <c r="A112" s="380" t="str">
        <f>'3. ALL COMPETENCES (SOURCE)'!A362</f>
        <v>AWA 3.5</v>
      </c>
      <c r="B112" s="385" t="str">
        <f>'3. ALL COMPETENCES (SOURCE)'!B362</f>
        <v>Direct the design and implementation of interpretive and educational programmes.</v>
      </c>
      <c r="C112" s="382" t="str">
        <f>'3. ALL COMPETENCES (SOURCE)'!C362</f>
        <v>• Directing the specification, planning, design and implementation of a diverse programme of awareness, interpretational educational activities based on the strategy and plan.
• Working with partners to deliver education, awareness and interpretation in appropriate ways for identified target groups including: local communities, schools, visitors, decision makers.
• Ensuring evaluation of the impact and effectiveness of the programmes.</v>
      </c>
      <c r="D112" s="13" t="str">
        <f>'3. ALL COMPETENCES (SOURCE)'!D362</f>
        <v>• Details of the protected area communication strategy.
• Options for designing and delivering awareness, interpretational and educational objectives.
• Methods of assessing the impact of awareness and educational activities and programmes.</v>
      </c>
      <c r="E112" s="245">
        <f>'3. ALL COMPETENCES (SOURCE)'!E362</f>
        <v>0</v>
      </c>
      <c r="F112" s="13" t="str">
        <f>'3. ALL COMPETENCES (SOURCE)'!F362</f>
        <v>• Submit quantitative and qualitative evidence of successful and effective implementation of a programme of education, awareness and interpretation in the PA.
• Demonstrate supporting knowledge.</v>
      </c>
      <c r="G112" s="13" t="str">
        <f>'3. ALL COMPETENCES (SOURCE)'!G362</f>
        <v>• Accreditation of prior qualifications and experience.
• Evidence portfolio assessment.</v>
      </c>
      <c r="H112" s="13">
        <f>'3. ALL COMPETENCES (SOURCE)'!H362</f>
        <v>0</v>
      </c>
    </row>
    <row r="113" spans="1:8" ht="45" x14ac:dyDescent="0.25">
      <c r="A113" s="380" t="str">
        <f>'3. ALL COMPETENCES (SOURCE)'!A363</f>
        <v>AWA 3.6</v>
      </c>
      <c r="B113" s="385" t="str">
        <f>'3. ALL COMPETENCES (SOURCE)'!B363</f>
        <v>Direct the design and implementation of local issue-based/advocacy campaigns.</v>
      </c>
      <c r="C113" s="382" t="str">
        <f>'3. ALL COMPETENCES (SOURCE)'!C363</f>
        <v>• Identifying topics, issues, target audiences and messages for campaigns.
• Designing and coordinating campaigns involving a range of media and techniques.</v>
      </c>
      <c r="D113" s="13" t="str">
        <f>'3. ALL COMPETENCES (SOURCE)'!D363</f>
        <v>• Major threats and issues related to the PA.
• Campaigning techniques and approaches.</v>
      </c>
      <c r="E113" s="245">
        <f>'3. ALL COMPETENCES (SOURCE)'!E363</f>
        <v>0</v>
      </c>
      <c r="F113" s="13" t="str">
        <f>'3. ALL COMPETENCES (SOURCE)'!F363</f>
        <v>• Submit evidence of an effective issue-based campaign.
• Demonstrate supporting knowledge.</v>
      </c>
      <c r="G113" s="13" t="str">
        <f>'3. ALL COMPETENCES (SOURCE)'!G363</f>
        <v>• Accreditation of prior qualifications and experience.
• Evidence portfolio assessment.</v>
      </c>
      <c r="H113" s="13">
        <f>'3. ALL COMPETENCES (SOURCE)'!H363</f>
        <v>0</v>
      </c>
    </row>
    <row r="114" spans="1:8" ht="45" x14ac:dyDescent="0.25">
      <c r="A114" s="380" t="str">
        <f>'3. ALL COMPETENCES (SOURCE)'!A364</f>
        <v>AWA 3.7</v>
      </c>
      <c r="B114" s="385" t="str">
        <f>'3. ALL COMPETENCES (SOURCE)'!B364</f>
        <v>Develop and implement a protected area media strategy.</v>
      </c>
      <c r="C114" s="382" t="str">
        <f>'3. ALL COMPETENCES (SOURCE)'!C364</f>
        <v>• Developing a detailed strategy for working with the media to promote the PA, explain its manage problems, conflicts and controversial issues.
• Maintaining constructive relations with the media.</v>
      </c>
      <c r="D114" s="13" t="str">
        <f>'3. ALL COMPETENCES (SOURCE)'!D364</f>
        <v>• Principles and practices of media relations and interactions.
• Relevant media outlets and media personnel.</v>
      </c>
      <c r="E114" s="245">
        <f>'3. ALL COMPETENCES (SOURCE)'!E364</f>
        <v>0</v>
      </c>
      <c r="F114" s="13" t="str">
        <f>'3. ALL COMPETENCES (SOURCE)'!F364</f>
        <v>• Submit evidence of effective media relations.
• Demonstrate supporting knowledge.</v>
      </c>
      <c r="G114" s="13" t="str">
        <f>'3. ALL COMPETENCES (SOURCE)'!G364</f>
        <v>• Accreditation of prior qualifications and experience.
• Evidence portfolio assessment.</v>
      </c>
      <c r="H114" s="13">
        <f>'3. ALL COMPETENCES (SOURCE)'!H364</f>
        <v>0</v>
      </c>
    </row>
  </sheetData>
  <pageMargins left="0.23622047244094491" right="0.23622047244094491" top="0.51181102362204722" bottom="0.51181102362204722" header="0.31496062992125984" footer="0.31496062992125984"/>
  <pageSetup paperSize="9" orientation="landscape" horizontalDpi="4294967292" r:id="rId1"/>
  <headerFooter>
    <oddFooter>&amp;CCompetence details Level 3. Page &amp;P.</oddFooter>
  </headerFooter>
  <rowBreaks count="8" manualBreakCount="8">
    <brk id="27" max="16383" man="1"/>
    <brk id="35" max="16383" man="1"/>
    <brk id="45" max="16383" man="1"/>
    <brk id="58" max="16383" man="1"/>
    <brk id="74" max="16383" man="1"/>
    <brk id="83" max="16383" man="1"/>
    <brk id="94" max="16383" man="1"/>
    <brk id="10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116"/>
  <sheetViews>
    <sheetView showZeros="0" view="pageBreakPreview" topLeftCell="A108" zoomScale="50" zoomScaleNormal="53" zoomScaleSheetLayoutView="50" workbookViewId="0">
      <selection activeCell="I108" sqref="I1:I1048576"/>
    </sheetView>
  </sheetViews>
  <sheetFormatPr defaultRowHeight="15.75" x14ac:dyDescent="0.25"/>
  <cols>
    <col min="1" max="1" width="11.5703125" style="5" customWidth="1"/>
    <col min="2" max="2" width="41.28515625" style="379" customWidth="1"/>
    <col min="3" max="3" width="90.140625" customWidth="1"/>
    <col min="4" max="4" width="49.140625" customWidth="1"/>
    <col min="5" max="5" width="33" customWidth="1"/>
    <col min="6" max="8" width="41.5703125" customWidth="1"/>
  </cols>
  <sheetData>
    <row r="1" spans="1:8" ht="42" customHeight="1" x14ac:dyDescent="0.25">
      <c r="A1" s="370" t="str">
        <f>'3. ALL COMPETENCES (SOURCE)'!A2</f>
        <v>GROUP</v>
      </c>
      <c r="B1" s="369" t="str">
        <f>'3. ALL COMPETENCES (SOURCE)'!B2</f>
        <v>A. PLANNING, MANAGEMENT AND ADMINISTRATION</v>
      </c>
      <c r="C1" s="358" t="str">
        <f>'3. ALL COMPETENCES (SOURCE)'!C2</f>
        <v>Planning, management and administration of protected areas.</v>
      </c>
      <c r="D1" s="111">
        <f>'3. ALL COMPETENCES (SOURCE)'!D2</f>
        <v>0</v>
      </c>
      <c r="E1" s="237">
        <f>'3. ALL COMPETENCES (SOURCE)'!E2</f>
        <v>0</v>
      </c>
      <c r="F1" s="166">
        <f>'3. ALL COMPETENCES (SOURCE)'!F2</f>
        <v>0</v>
      </c>
      <c r="G1" s="166">
        <f>'3. ALL COMPETENCES (SOURCE)'!G2</f>
        <v>0</v>
      </c>
      <c r="H1" s="74">
        <f>'3. ALL COMPETENCES (SOURCE)'!H2</f>
        <v>0</v>
      </c>
    </row>
    <row r="2" spans="1:8" ht="27" customHeight="1" x14ac:dyDescent="0.25">
      <c r="A2" s="355" t="str">
        <f>'3. ALL COMPETENCES (SOURCE)'!A61</f>
        <v>CATEGORY</v>
      </c>
      <c r="B2" s="355" t="str">
        <f>'3. ALL COMPETENCES (SOURCE)'!B61</f>
        <v>HRM. HUMAN RESOURCE MANAGEMENT</v>
      </c>
      <c r="C2" s="352" t="str">
        <f>'3. ALL COMPETENCES (SOURCE)'!C61</f>
        <v>Establishing an adequate, competent, well managed and supported work force for protected areas.</v>
      </c>
      <c r="D2" s="113" t="str">
        <f>'3. ALL COMPETENCES (SOURCE)'!D61</f>
        <v xml:space="preserve"> </v>
      </c>
      <c r="E2" s="238">
        <f>'3. ALL COMPETENCES (SOURCE)'!E61</f>
        <v>0</v>
      </c>
      <c r="F2" s="173">
        <f>'3. ALL COMPETENCES (SOURCE)'!F61</f>
        <v>0</v>
      </c>
      <c r="G2" s="174">
        <f>'3. ALL COMPETENCES (SOURCE)'!G61</f>
        <v>0</v>
      </c>
      <c r="H2" s="76">
        <f>'3. ALL COMPETENCES (SOURCE)'!H61</f>
        <v>0</v>
      </c>
    </row>
    <row r="3" spans="1:8" ht="29.25" customHeight="1" x14ac:dyDescent="0.25">
      <c r="A3" s="356" t="str">
        <f>'3. ALL COMPETENCES (SOURCE)'!A78</f>
        <v>HRM 2</v>
      </c>
      <c r="B3" s="356" t="str">
        <f>'3. ALL COMPETENCES (SOURCE)'!B78</f>
        <v>HUMAN RESOURCE MANAGEMENT. 
LEVEL 2</v>
      </c>
      <c r="C3" s="343" t="str">
        <f>'3. ALL COMPETENCES (SOURCE)'!C78</f>
        <v>Lead and support teams and individuals conducting protected area work.</v>
      </c>
      <c r="D3" s="296" t="str">
        <f>'3. ALL COMPETENCES (SOURCE)'!D78</f>
        <v>• Main elements of HR management.
• Principles of effective capacity development.</v>
      </c>
      <c r="E3" s="295" t="str">
        <f>'3. ALL COMPETENCES (SOURCE)'!E78</f>
        <v>FRM 2; CAC 2; TEC 2; ADR 2</v>
      </c>
      <c r="F3" s="168" t="str">
        <f>'3. ALL COMPETENCES (SOURCE)'!F78</f>
        <v>EXAMPLE PERFORMANCE CRITERIA</v>
      </c>
      <c r="G3" s="168" t="str">
        <f>'3. ALL COMPETENCES (SOURCE)'!G78</f>
        <v>EXAMPLE MEANS OF ASSESSMENT</v>
      </c>
      <c r="H3" s="61" t="str">
        <f>'3. ALL COMPETENCES (SOURCE)'!H78</f>
        <v>RECOMMENDED PRIOR COMPETENCE REQUIREMENTS FOR THE LEVEL</v>
      </c>
    </row>
    <row r="4" spans="1:8" ht="37.5" x14ac:dyDescent="0.25">
      <c r="A4" s="357" t="str">
        <f>'3. ALL COMPETENCES (SOURCE)'!A79</f>
        <v>Code</v>
      </c>
      <c r="B4" s="357" t="str">
        <f>'3. ALL COMPETENCES (SOURCE)'!B79</f>
        <v>Competence Statement.
The individual should be able to:</v>
      </c>
      <c r="C4" s="344" t="str">
        <f>'3. ALL COMPETENCES (SOURCE)'!C79</f>
        <v>Details, scope and variations. 
A brief explanation of the competence.</v>
      </c>
      <c r="D4" s="118" t="str">
        <f>'3. ALL COMPETENCES (SOURCE)'!D79</f>
        <v>Main specific knowledge requirements for the competence.</v>
      </c>
      <c r="E4" s="227" t="str">
        <f>'3. ALL COMPETENCES (SOURCE)'!E79</f>
        <v xml:space="preserve"> </v>
      </c>
      <c r="F4" s="170" t="str">
        <f>'3. ALL COMPETENCES (SOURCE)'!F79</f>
        <v>Example performance criteria for certification</v>
      </c>
      <c r="G4" s="170" t="str">
        <f>'3. ALL COMPETENCES (SOURCE)'!G79</f>
        <v>Example means of assessment</v>
      </c>
      <c r="H4" s="101" t="str">
        <f>'3. ALL COMPETENCES (SOURCE)'!H79</f>
        <v>UNI; HRM 1; CAC 1</v>
      </c>
    </row>
    <row r="5" spans="1:8" ht="90" x14ac:dyDescent="0.25">
      <c r="A5" s="380" t="str">
        <f>'3. ALL COMPETENCES (SOURCE)'!A80</f>
        <v>HRM 2.1</v>
      </c>
      <c r="B5" s="381" t="str">
        <f>'3. ALL COMPETENCES (SOURCE)'!B80</f>
        <v>Prepare work plans and monitor their implementation.</v>
      </c>
      <c r="C5" s="382" t="str">
        <f>'3. ALL COMPETENCES (SOURCE)'!C80</f>
        <v xml:space="preserve">• Developing detailed work plans for teams and individuals.
• Identifying personnel and resources required to implement work plans.
• Monitoring and guiding performance of staff and checking results. 
• Providing feedback of teams and individuals.
• Providing reports to senior staff.
</v>
      </c>
      <c r="D5" s="6" t="str">
        <f>'3. ALL COMPETENCES (SOURCE)'!D80</f>
        <v>• Personnel procedures of the PA.
• The goals and objectives and required outputs of the management plan and work plans of the protected area.
• Structured approaches to work planning.</v>
      </c>
      <c r="E5" s="240">
        <f>'3. ALL COMPETENCES (SOURCE)'!E80</f>
        <v>0</v>
      </c>
      <c r="F5" s="6" t="str">
        <f>'3. ALL COMPETENCES (SOURCE)'!F80</f>
        <v>• Submit evidence of structured planning of work of teams and individuals.
• Demonstrate supporting knowledge.</v>
      </c>
      <c r="G5" s="6" t="str">
        <f>'3. ALL COMPETENCES (SOURCE)'!G80</f>
        <v>• Evidence portfolio assessment. 
• Testimony from supervised staff and supervisors.
• Test of knowledge.
• Accreditation of prior qualifications and experience.</v>
      </c>
      <c r="H5" s="3">
        <f>'3. ALL COMPETENCES (SOURCE)'!H80</f>
        <v>0</v>
      </c>
    </row>
    <row r="6" spans="1:8" ht="90" x14ac:dyDescent="0.25">
      <c r="A6" s="380" t="str">
        <f>'3. ALL COMPETENCES (SOURCE)'!A81</f>
        <v>HRM 2.2</v>
      </c>
      <c r="B6" s="381" t="str">
        <f>'3. ALL COMPETENCES (SOURCE)'!B81</f>
        <v>Supervise, motivate and evaluate performance of individuals and teams.</v>
      </c>
      <c r="C6" s="382" t="str">
        <f>'3. ALL COMPETENCES (SOURCE)'!C81</f>
        <v>• Providing detailed instructions and direction to individuals and teams.
• Ensuring observance of personnel procedures.
• Ensuring health, safety and welfare of personnel.
• Ensuring effective and efficient completion of assigned tasks. 
• Providing feedback on performance and guidance on improvement.</v>
      </c>
      <c r="D6" s="6" t="str">
        <f>'3. ALL COMPETENCES (SOURCE)'!D81</f>
        <v xml:space="preserve">• Personnel procedures of the PA.
• Motivational and instructional techniques.
• Technical details of the tasks to be completed.
</v>
      </c>
      <c r="E6" s="240">
        <f>'3. ALL COMPETENCES (SOURCE)'!E81</f>
        <v>0</v>
      </c>
      <c r="F6" s="6" t="str">
        <f>'3. ALL COMPETENCES (SOURCE)'!F81</f>
        <v>• Submit evidence of effective instruction and leadership of work teams in a range of tasks.
• Demonstrate supporting knowledge.</v>
      </c>
      <c r="G6" s="6" t="str">
        <f>'3. ALL COMPETENCES (SOURCE)'!G81</f>
        <v>• Evidence portfolio assessment. 
• Testimony from supervised staff and supervisors.
• Test of knowledge.
• Accreditation of prior qualifications and experience.</v>
      </c>
      <c r="H6" s="3">
        <f>'3. ALL COMPETENCES (SOURCE)'!H81</f>
        <v>0</v>
      </c>
    </row>
    <row r="7" spans="1:8" ht="105" x14ac:dyDescent="0.25">
      <c r="A7" s="380" t="str">
        <f>'3. ALL COMPETENCES (SOURCE)'!A82</f>
        <v>HRM 2.3</v>
      </c>
      <c r="B7" s="381" t="str">
        <f>'3. ALL COMPETENCES (SOURCE)'!B82</f>
        <v>Identify causes of poor performance and workplace conflicts and recommend appropriate action.</v>
      </c>
      <c r="C7" s="382" t="str">
        <f>'3. ALL COMPETENCES (SOURCE)'!C82</f>
        <v xml:space="preserve">• Identifying reasons for substandard performance by individuals and teams.
• Taking steps to rectify issues.
• Providing reports to senior management and initiating formal procedures if required.
</v>
      </c>
      <c r="D7" s="6" t="str">
        <f>'3. ALL COMPETENCES (SOURCE)'!D82</f>
        <v>• Communication techniques for listening and providing feedback.
• Conflict resolution techniques.
• Personnel procedures of the PA.</v>
      </c>
      <c r="E7" s="240">
        <f>'3. ALL COMPETENCES (SOURCE)'!E82</f>
        <v>0</v>
      </c>
      <c r="F7" s="6" t="str">
        <f>'3. ALL COMPETENCES (SOURCE)'!F82</f>
        <v>• Submit evidence of resolution of at least three performance related issues with supervised individuals.
• Demonstrate supporting knowledge.</v>
      </c>
      <c r="G7" s="6" t="str">
        <f>'3. ALL COMPETENCES (SOURCE)'!G82</f>
        <v>• Evidence portfolio assessment. 
• Observation/simulation assessment.
• Testimony from supervised staff and supervisors.
• Test of knowledge.
• Accreditation of prior qualifications and experience.</v>
      </c>
      <c r="H7" s="3">
        <f>'3. ALL COMPETENCES (SOURCE)'!H82</f>
        <v>0</v>
      </c>
    </row>
    <row r="8" spans="1:8" ht="105" x14ac:dyDescent="0.25">
      <c r="A8" s="380" t="str">
        <f>'3. ALL COMPETENCES (SOURCE)'!A83</f>
        <v>HRM 2.4</v>
      </c>
      <c r="B8" s="381" t="str">
        <f>'3. ALL COMPETENCES (SOURCE)'!B83</f>
        <v>Plan and organise delivery of training and learning activities.</v>
      </c>
      <c r="C8" s="382" t="str">
        <f>'3. ALL COMPETENCES (SOURCE)'!C83</f>
        <v xml:space="preserve">• Preparing training and learning plans according to identified needs.
• Designing and short training courses, sessions/events involving both theoretical and practical elements.
• Organising training/learning programmes, engaging trainers, coordinating with training organisations etc. 
</v>
      </c>
      <c r="D8" s="6" t="str">
        <f>'3. ALL COMPETENCES (SOURCE)'!D83</f>
        <v xml:space="preserve">• Training and learning needs assessment techniques.
• Options for provision and delivery of training and learning.
• Methods for assessing impact of training and learning.
</v>
      </c>
      <c r="E8" s="240">
        <f>'3. ALL COMPETENCES (SOURCE)'!E83</f>
        <v>0</v>
      </c>
      <c r="F8" s="6" t="str">
        <f>'3. ALL COMPETENCES (SOURCE)'!F83</f>
        <v>• Submit evidence of successful planning and delivery of at least 5 days’ structured training for small groups.
• Demonstrate supporting knowledge.</v>
      </c>
      <c r="G8" s="6" t="str">
        <f>'3. ALL COMPETENCES (SOURCE)'!G83</f>
        <v>• Evidence portfolio assessment. 
• Observation/simulation assessment.
• Testimony from training participants.
• Oral/written test of knowledge.
• Accreditation of prior qualifications and experience.</v>
      </c>
      <c r="H8" s="3">
        <f>'3. ALL COMPETENCES (SOURCE)'!H83</f>
        <v>0</v>
      </c>
    </row>
    <row r="9" spans="1:8" ht="90" x14ac:dyDescent="0.25">
      <c r="A9" s="380" t="str">
        <f>'3. ALL COMPETENCES (SOURCE)'!A84</f>
        <v>HRM 2.5</v>
      </c>
      <c r="B9" s="381" t="str">
        <f>'3. ALL COMPETENCES (SOURCE)'!B84</f>
        <v>Maintain personnel and activity records.</v>
      </c>
      <c r="C9" s="382" t="str">
        <f>'3. ALL COMPETENCES (SOURCE)'!C84</f>
        <v>• Collating and storing time sheets, attendance records and activity records.
• Keeping updated records of individual personnel employed by the organisation (full time, part time, contract staff, consultants, volunteers).
• Records may include individuals’ employment history, accomplishments, goals, feedback, disciplinary action (if any), capacity development, recognition and promotions.
• Ensuring that records are secure and comply with data protection legislation.</v>
      </c>
      <c r="D9" s="6" t="str">
        <f>'3. ALL COMPETENCES (SOURCE)'!D84</f>
        <v>• Personnel file procedures and systems of the organisation.
• Data protection and security legislation and requirements.</v>
      </c>
      <c r="E9" s="240">
        <f>'3. ALL COMPETENCES (SOURCE)'!E84</f>
        <v>0</v>
      </c>
      <c r="F9" s="6" t="str">
        <f>'3. ALL COMPETENCES (SOURCE)'!F84</f>
        <v>• Submit evidence of successful planning and delivery of at least 5 days’ structured training for small groups.
• Demonstrate supporting knowledge.</v>
      </c>
      <c r="G9" s="6" t="str">
        <f>'3. ALL COMPETENCES (SOURCE)'!G84</f>
        <v>• Evidence portfolio assessment. 
• Observation/simulation assessment.
• Testimony from training participants.
• Oral/written test of knowledge.
• Accreditation of prior qualifications and experience.</v>
      </c>
      <c r="H9" s="3">
        <f>'3. ALL COMPETENCES (SOURCE)'!H169</f>
        <v>0</v>
      </c>
    </row>
    <row r="10" spans="1:8" ht="30" x14ac:dyDescent="0.25">
      <c r="A10" s="339" t="str">
        <f>'3. ALL COMPETENCES (SOURCE)'!A90</f>
        <v>CATEGORY</v>
      </c>
      <c r="B10" s="339" t="str">
        <f>'3. ALL COMPETENCES (SOURCE)'!B90</f>
        <v>FRM. FINANCIAL AND OPERATIONAL RESOURCES MANAGEMENT</v>
      </c>
      <c r="C10" s="352" t="str">
        <f>'3. ALL COMPETENCES (SOURCE)'!C90</f>
        <v>Ensuring that protected areas are adequately financed and resourced, and that resources are effectively and efficiently deployed and used.</v>
      </c>
      <c r="D10" s="113" t="str">
        <f>'3. ALL COMPETENCES (SOURCE)'!D90</f>
        <v xml:space="preserve"> </v>
      </c>
      <c r="E10" s="242">
        <f>'3. ALL COMPETENCES (SOURCE)'!E90</f>
        <v>0</v>
      </c>
      <c r="F10" s="176">
        <f>'3. ALL COMPETENCES (SOURCE)'!F90</f>
        <v>0</v>
      </c>
      <c r="G10" s="176">
        <f>'3. ALL COMPETENCES (SOURCE)'!G90</f>
        <v>0</v>
      </c>
      <c r="H10" s="25">
        <f>'3. ALL COMPETENCES (SOURCE)'!H90</f>
        <v>0</v>
      </c>
    </row>
    <row r="11" spans="1:8" ht="30" customHeight="1" x14ac:dyDescent="0.25">
      <c r="A11" s="330" t="str">
        <f>'3. ALL COMPETENCES (SOURCE)'!A109</f>
        <v>FRM 2</v>
      </c>
      <c r="B11" s="330" t="str">
        <f>'3. ALL COMPETENCES (SOURCE)'!B109</f>
        <v>FINANCIAL AND OPERATIONAL RESOURCES MANAGEMENT. 
LEVEL 2</v>
      </c>
      <c r="C11" s="327" t="str">
        <f>'3. ALL COMPETENCES (SOURCE)'!C109</f>
        <v>Manage, monitor and account for the use of financial and other resources required for managing a protected area.</v>
      </c>
      <c r="D11" s="296" t="str">
        <f>'3. ALL COMPETENCES (SOURCE)'!D109</f>
        <v>• Organisational policies and procedures for financial management and inventory.
• Principles and practices of bookkeeping.
• Record keeping and organisation.</v>
      </c>
      <c r="E11" s="295" t="str">
        <f>'3. ALL COMPETENCES (SOURCE)'!E109</f>
        <v xml:space="preserve"> HRM 2; ADR 2; CAC 2; TEC 2</v>
      </c>
      <c r="F11" s="168" t="str">
        <f>'3. ALL COMPETENCES (SOURCE)'!F109</f>
        <v>EXAMPLE PERFORMANCE CRITERIA</v>
      </c>
      <c r="G11" s="168" t="str">
        <f>'3. ALL COMPETENCES (SOURCE)'!G109</f>
        <v>EXAMPLE MEANS OF ASSESSMENT</v>
      </c>
      <c r="H11" s="61" t="str">
        <f>'3. ALL COMPETENCES (SOURCE)'!H109</f>
        <v>RECOMMENDED PRIOR COMPETENCE REQUIREMENTS FOR THE LEVEL</v>
      </c>
    </row>
    <row r="12" spans="1:8" ht="29.25" customHeight="1" x14ac:dyDescent="0.25">
      <c r="A12" s="331" t="str">
        <f>'3. ALL COMPETENCES (SOURCE)'!A110</f>
        <v>Code</v>
      </c>
      <c r="B12" s="331" t="str">
        <f>'3. ALL COMPETENCES (SOURCE)'!B110</f>
        <v>Competence Statement. 
The individual should be able to:</v>
      </c>
      <c r="C12" s="62" t="str">
        <f>'3. ALL COMPETENCES (SOURCE)'!C110</f>
        <v>Details, scope and variations. 
A brief explanation of the competence.</v>
      </c>
      <c r="D12" s="118" t="str">
        <f>'3. ALL COMPETENCES (SOURCE)'!D110</f>
        <v>Main specific knowledge requirements for the competence.</v>
      </c>
      <c r="E12" s="227" t="str">
        <f>'3. ALL COMPETENCES (SOURCE)'!E110</f>
        <v xml:space="preserve"> </v>
      </c>
      <c r="F12" s="170" t="str">
        <f>'3. ALL COMPETENCES (SOURCE)'!F110</f>
        <v>Example performance criteria for certification</v>
      </c>
      <c r="G12" s="170" t="str">
        <f>'3. ALL COMPETENCES (SOURCE)'!G110</f>
        <v>Example means of assessment</v>
      </c>
      <c r="H12" s="101" t="str">
        <f>'3. ALL COMPETENCES (SOURCE)'!H110</f>
        <v>UNI; FRM 1; CAC 1</v>
      </c>
    </row>
    <row r="13" spans="1:8" ht="75" x14ac:dyDescent="0.25">
      <c r="A13" s="380" t="str">
        <f>'3. ALL COMPETENCES (SOURCE)'!A111</f>
        <v>FRM 2.1</v>
      </c>
      <c r="B13" s="381" t="str">
        <f>'3. ALL COMPETENCES (SOURCE)'!B111</f>
        <v>Keep books, accounts and inventory records.</v>
      </c>
      <c r="C13" s="382" t="str">
        <f>'3. ALL COMPETENCES (SOURCE)'!C111</f>
        <v>• Entering financial information into a standard book keeping system (computerised or manual).
• Producing reports and forecasts on income and expenditure using required format.</v>
      </c>
      <c r="D13" s="6" t="str">
        <f>'3. ALL COMPETENCES (SOURCE)'!D111</f>
        <v>• Required accounting legislation and practices.
• Book keeping and accounting system of the organisation.</v>
      </c>
      <c r="E13" s="240">
        <f>'3. ALL COMPETENCES (SOURCE)'!E111</f>
        <v>0</v>
      </c>
      <c r="F13" s="6" t="str">
        <f>'3. ALL COMPETENCES (SOURCE)'!F111</f>
        <v>• Submit evidence of accurate book keeping.
• Obtain a relevant qualification.
• Demonstrate supporting knowledge.</v>
      </c>
      <c r="G13" s="6" t="str">
        <f>'3. ALL COMPETENCES (SOURCE)'!G111</f>
        <v>• Evidence portfolio assessment. 
• Accreditation of prior qualifications and experience.
• Audit report.
• Testimony from supervisors.</v>
      </c>
      <c r="H13" s="3">
        <f>'3. ALL COMPETENCES (SOURCE)'!H111</f>
        <v>0</v>
      </c>
    </row>
    <row r="14" spans="1:8" ht="75" x14ac:dyDescent="0.25">
      <c r="A14" s="380" t="str">
        <f>'3. ALL COMPETENCES (SOURCE)'!A112</f>
        <v>FRM 2.2</v>
      </c>
      <c r="B14" s="381" t="str">
        <f>'3. ALL COMPETENCES (SOURCE)'!B112</f>
        <v>Prepare reports on finances and assets.</v>
      </c>
      <c r="C14" s="382" t="str">
        <f>'3. ALL COMPETENCES (SOURCE)'!C112</f>
        <v>• Producing reports and forecasts on income and expenditure.
• Producing reports on income and tax liability.
• Preparing required financial reports and reports on assets and inventory.
• Completing all requirements for preparation for audit and inspection.</v>
      </c>
      <c r="D14" s="6" t="str">
        <f>'3. ALL COMPETENCES (SOURCE)'!D112</f>
        <v>• Accounting legislation and practices.
• Accounting system of the organisation.
• Tax regulations applying to the protected area.
• Audit and inspection requirements and procedures.</v>
      </c>
      <c r="E14" s="240">
        <f>'3. ALL COMPETENCES (SOURCE)'!E112</f>
        <v>0</v>
      </c>
      <c r="F14" s="6" t="str">
        <f>'3. ALL COMPETENCES (SOURCE)'!F112</f>
        <v>• Submit evidence of preparation of comprehensive reports in the required format.
• Demonstrate supporting knowledge.</v>
      </c>
      <c r="G14" s="6" t="str">
        <f>'3. ALL COMPETENCES (SOURCE)'!G112</f>
        <v>• Evidence portfolio assessment. 
• Accreditation of prior qualifications and experience.
• Testimony from supervisors.</v>
      </c>
      <c r="H14" s="3">
        <f>'3. ALL COMPETENCES (SOURCE)'!H112</f>
        <v>0</v>
      </c>
    </row>
    <row r="15" spans="1:8" ht="90" x14ac:dyDescent="0.25">
      <c r="A15" s="380" t="str">
        <f>'3. ALL COMPETENCES (SOURCE)'!A113</f>
        <v>FRM 2.3</v>
      </c>
      <c r="B15" s="381" t="str">
        <f>'3. ALL COMPETENCES (SOURCE)'!B113</f>
        <v>Manage cash and cash transactions.</v>
      </c>
      <c r="C15" s="382" t="str">
        <f>'3. ALL COMPETENCES (SOURCE)'!C113</f>
        <v>• Following correct procedures for handling cash payments (from sale of goods and services, entrance fees etc.), cash advances and expenditure and cash records.
• Maintaining 'petty cash' and associated records.</v>
      </c>
      <c r="D15" s="6" t="str">
        <f>'3. ALL COMPETENCES (SOURCE)'!D113</f>
        <v>• Required accounting legislation and practices.
• Book keeping system of the organisation.
• Cash management procedures.</v>
      </c>
      <c r="E15" s="240">
        <f>'3. ALL COMPETENCES (SOURCE)'!E113</f>
        <v>0</v>
      </c>
      <c r="F15" s="6" t="str">
        <f>'3. ALL COMPETENCES (SOURCE)'!F113</f>
        <v>• Submit evidence of accurate cash management and reporting.
• Obtain a relevant qualification.
• Demonstrate supporting knowledge.</v>
      </c>
      <c r="G15" s="6" t="str">
        <f>'3. ALL COMPETENCES (SOURCE)'!G113</f>
        <v xml:space="preserve">• Evidence portfolio assessment. 
• Accreditation of prior qualifications and experience.
• Testimony from supervisors.
• Audit report.
</v>
      </c>
      <c r="H15" s="3">
        <f>'3. ALL COMPETENCES (SOURCE)'!H113</f>
        <v>0</v>
      </c>
    </row>
    <row r="16" spans="1:8" ht="90" x14ac:dyDescent="0.25">
      <c r="A16" s="380" t="str">
        <f>'3. ALL COMPETENCES (SOURCE)'!A114</f>
        <v>FRM 2.4</v>
      </c>
      <c r="B16" s="381" t="str">
        <f>'3. ALL COMPETENCES (SOURCE)'!B114</f>
        <v>Conduct procurement and purchasing according to prescribed procedures.</v>
      </c>
      <c r="C16" s="382" t="str">
        <f>'3. ALL COMPETENCES (SOURCE)'!C114</f>
        <v>• Following specified procedures for procuring/purchasing goods and services according to budgets and financial plans and using standard methods. 
• Ensuring all procedures are conducted honestly and transparently.
• Maintaining accurate records and documentation.</v>
      </c>
      <c r="D16" s="6" t="str">
        <f>'3. ALL COMPETENCES (SOURCE)'!D114</f>
        <v xml:space="preserve">• Legislation regarding procurement and purchasing.
• Procurement and purchasing procedures of the organisation and of donors.
</v>
      </c>
      <c r="E16" s="240">
        <f>'3. ALL COMPETENCES (SOURCE)'!E114</f>
        <v>0</v>
      </c>
      <c r="F16" s="6" t="str">
        <f>'3. ALL COMPETENCES (SOURCE)'!F114</f>
        <v>• Submit evidence of correct application of a wide range of procurement procedures for goods and services.
• Demonstrate supporting knowledge.</v>
      </c>
      <c r="G16" s="6" t="str">
        <f>'3. ALL COMPETENCES (SOURCE)'!G114</f>
        <v xml:space="preserve">• Evidence portfolio assessment. 
• Accreditation of prior qualifications and experience.
• Testimony from supervisors.
• Inventory audit report.
</v>
      </c>
      <c r="H16" s="3">
        <f>'3. ALL COMPETENCES (SOURCE)'!H114</f>
        <v>0</v>
      </c>
    </row>
    <row r="17" spans="1:8" ht="90" x14ac:dyDescent="0.25">
      <c r="A17" s="380" t="str">
        <f>'3. ALL COMPETENCES (SOURCE)'!A115</f>
        <v>FRM 2.5</v>
      </c>
      <c r="B17" s="381" t="str">
        <f>'3. ALL COMPETENCES (SOURCE)'!B115</f>
        <v>Identify costs and material requirements for work activities.</v>
      </c>
      <c r="C17" s="382" t="str">
        <f>'3. ALL COMPETENCES (SOURCE)'!C115</f>
        <v>• Accurately Ecalculating/estimating the resource requirements for implementing projects and operational plans.
• Preparing basic operational budgets and procurement plans..
• Maintaining accurate records and documentation.</v>
      </c>
      <c r="D17" s="6" t="str">
        <f>'3. ALL COMPETENCES (SOURCE)'!D115</f>
        <v>• Basic budgeting principles and practices.
• Material needs for common management tasks.
• Estimation of needs for materials.</v>
      </c>
      <c r="E17" s="240">
        <f>'3. ALL COMPETENCES (SOURCE)'!E115</f>
        <v>0</v>
      </c>
      <c r="F17" s="6" t="str">
        <f>'3. ALL COMPETENCES (SOURCE)'!F115</f>
        <v>• Submit evidence of preparation of accurate cost and resource budgets for projects and operations.
• Demonstrate supporting knowledge.</v>
      </c>
      <c r="G17" s="6" t="str">
        <f>'3. ALL COMPETENCES (SOURCE)'!G115</f>
        <v xml:space="preserve">• Evidence portfolio assessment. 
• Accreditation of prior qualifications and experience.
• Testimony from supervisors.
• Inventory audit report.
</v>
      </c>
      <c r="H17" s="3">
        <f>'3. ALL COMPETENCES (SOURCE)'!H115</f>
        <v>0</v>
      </c>
    </row>
    <row r="18" spans="1:8" ht="60" x14ac:dyDescent="0.25">
      <c r="A18" s="380" t="str">
        <f>'3. ALL COMPETENCES (SOURCE)'!A116</f>
        <v>FRM 2.6</v>
      </c>
      <c r="B18" s="381" t="str">
        <f>'3. ALL COMPETENCES (SOURCE)'!B116</f>
        <v>Ensure availability and maintenance of assets, equipment, stores and supplies.</v>
      </c>
      <c r="C18" s="382" t="str">
        <f>'3. ALL COMPETENCES (SOURCE)'!C116</f>
        <v>• Managing and updating inventories (infrastructure, equipment and supplies).
• Identifying purchasing, replacement and maintenance needs.
• Maintaining required documentation.</v>
      </c>
      <c r="D18" s="6" t="str">
        <f>'3. ALL COMPETENCES (SOURCE)'!D116</f>
        <v>• Asset and inventory management procedures of the organisation.
• Recurrent needs of the organisation for equipment and supplies.</v>
      </c>
      <c r="E18" s="240">
        <f>'3. ALL COMPETENCES (SOURCE)'!E116</f>
        <v>0</v>
      </c>
      <c r="F18" s="6" t="str">
        <f>'3. ALL COMPETENCES (SOURCE)'!F116</f>
        <v>• Submit evidence of correct inventory and asset management.
• Demonstrate supporting knowledge.</v>
      </c>
      <c r="G18" s="6" t="str">
        <f>'3. ALL COMPETENCES (SOURCE)'!G116</f>
        <v>• Evidence portfolio assessment. 
• Accreditation of prior qualifications and experience.
• Testimony from supervisors.</v>
      </c>
      <c r="H18" s="3">
        <f>'3. ALL COMPETENCES (SOURCE)'!H116</f>
        <v>0</v>
      </c>
    </row>
    <row r="19" spans="1:8" ht="89.25" x14ac:dyDescent="0.25">
      <c r="A19" s="380" t="str">
        <f>'3. ALL COMPETENCES (SOURCE)'!A117</f>
        <v>FRM 2.7</v>
      </c>
      <c r="B19" s="381" t="str">
        <f>'3. ALL COMPETENCES (SOURCE)'!B117</f>
        <v>Manage vehicles and their use.</v>
      </c>
      <c r="C19" s="382" t="str">
        <f>'3. ALL COMPETENCES (SOURCE)'!C117</f>
        <v>• Ensuring appropriate use and maintenance of vehicle fleets (land or water transport).
• Ensuring adequate insurance is in place.
• Ensuring drivers/users are suitably qualified and trained. 
• Preventing misuse of vehicles. 
• Ensuring log books and fuel purchases are correctly documented.
• Dealing with accidents and breakdowns.
• Identifying purchasing, replacement and maintenance needs.</v>
      </c>
      <c r="D19" s="6" t="str">
        <f>'3. ALL COMPETENCES (SOURCE)'!D117</f>
        <v>• Vehicle use policies and procedures of the organisation.
• Legislation regarding vehicle condition and use.</v>
      </c>
      <c r="E19" s="240">
        <f>'3. ALL COMPETENCES (SOURCE)'!E117</f>
        <v>0</v>
      </c>
      <c r="F19" s="6" t="str">
        <f>'3. ALL COMPETENCES (SOURCE)'!F117</f>
        <v>• Submit evidence of correct inventory management of a vehicle fleet.
• Demonstrate supporting knowledge.</v>
      </c>
      <c r="G19" s="6" t="str">
        <f>'3. ALL COMPETENCES (SOURCE)'!G117</f>
        <v xml:space="preserve">• Evidence portfolio assessment. 
• Accreditation of prior qualifications and experience.
• Testimony from supervisors.
</v>
      </c>
      <c r="H19" s="3">
        <f>'3. ALL COMPETENCES (SOURCE)'!H117</f>
        <v>0</v>
      </c>
    </row>
    <row r="20" spans="1:8" ht="30" x14ac:dyDescent="0.25">
      <c r="A20" s="339" t="str">
        <f>'3. ALL COMPETENCES (SOURCE)'!A123</f>
        <v>CATEGORY</v>
      </c>
      <c r="B20" s="339" t="str">
        <f>'3. ALL COMPETENCES (SOURCE)'!B123</f>
        <v>ADR. ADMINISTRATIVE DOCUMENTATION AND REPORTING</v>
      </c>
      <c r="C20" s="352" t="str">
        <f>'3. ALL COMPETENCES (SOURCE)'!C123</f>
        <v>Establishing and implementing procedures for information management, documentation and reporting.</v>
      </c>
      <c r="D20" s="113" t="str">
        <f>'3. ALL COMPETENCES (SOURCE)'!D123</f>
        <v xml:space="preserve"> </v>
      </c>
      <c r="E20" s="242">
        <f>'3. ALL COMPETENCES (SOURCE)'!E123</f>
        <v>0</v>
      </c>
      <c r="F20" s="176">
        <f>'3. ALL COMPETENCES (SOURCE)'!F123</f>
        <v>0</v>
      </c>
      <c r="G20" s="176">
        <f>'3. ALL COMPETENCES (SOURCE)'!G123</f>
        <v>0</v>
      </c>
      <c r="H20" s="25">
        <f>'3. ALL COMPETENCES (SOURCE)'!H123</f>
        <v>0</v>
      </c>
    </row>
    <row r="21" spans="1:8" ht="27" customHeight="1" x14ac:dyDescent="0.25">
      <c r="A21" s="330" t="str">
        <f>'3. ALL COMPETENCES (SOURCE)'!A138</f>
        <v>ADR 2</v>
      </c>
      <c r="B21" s="330" t="str">
        <f>'3. ALL COMPETENCES (SOURCE)'!B138</f>
        <v>ADMINISTRATIVE DOCUMENTATION AND REPORTING. 
LEVEL 2</v>
      </c>
      <c r="C21" s="327" t="str">
        <f>'3. ALL COMPETENCES (SOURCE)'!C138</f>
        <v>Prepare and manage accurate documentation of management activities according to required procedures.</v>
      </c>
      <c r="D21" s="290" t="str">
        <f>'3. ALL COMPETENCES (SOURCE)'!D138</f>
        <v>• Organisational policies and procedures for administration.
• Principles and practices of information and knowledge management.
• Planning, analysis and reporting of work programmes.
• Reporting writing formats and styles.</v>
      </c>
      <c r="E21" s="295" t="str">
        <f>'3. ALL COMPETENCES (SOURCE)'!E138</f>
        <v xml:space="preserve"> HRM 2; FRM 2: CAC 2; TEC 2</v>
      </c>
      <c r="F21" s="168" t="str">
        <f>'3. ALL COMPETENCES (SOURCE)'!F138</f>
        <v>EXAMPLE PERFORMANCE CRITERIA</v>
      </c>
      <c r="G21" s="168" t="str">
        <f>'3. ALL COMPETENCES (SOURCE)'!G138</f>
        <v>EXAMPLE MEANS OF ASSESSMENT</v>
      </c>
      <c r="H21" s="61" t="str">
        <f>'3. ALL COMPETENCES (SOURCE)'!H138</f>
        <v>RECOMMENDED PRIOR COMPETENCE REQUIREMENTS FOR THE LEVEL</v>
      </c>
    </row>
    <row r="22" spans="1:8" ht="27" customHeight="1" x14ac:dyDescent="0.25">
      <c r="A22" s="331" t="str">
        <f>'3. ALL COMPETENCES (SOURCE)'!A139</f>
        <v>Code</v>
      </c>
      <c r="B22" s="331" t="str">
        <f>'3. ALL COMPETENCES (SOURCE)'!B139</f>
        <v>Competence Statement.
The individual should be able to:</v>
      </c>
      <c r="C22" s="62" t="str">
        <f>'3. ALL COMPETENCES (SOURCE)'!C139</f>
        <v>Details, scope and variations. 
A brief explanation of the competence.</v>
      </c>
      <c r="D22" s="118" t="str">
        <f>'3. ALL COMPETENCES (SOURCE)'!D139</f>
        <v>Main specific knowledge requirements for the competence.</v>
      </c>
      <c r="E22" s="227" t="str">
        <f>'3. ALL COMPETENCES (SOURCE)'!E139</f>
        <v xml:space="preserve"> </v>
      </c>
      <c r="F22" s="170" t="str">
        <f>'3. ALL COMPETENCES (SOURCE)'!F139</f>
        <v>Example performance criteria for certification</v>
      </c>
      <c r="G22" s="170" t="str">
        <f>'3. ALL COMPETENCES (SOURCE)'!G139</f>
        <v>Example means of assessment</v>
      </c>
      <c r="H22" s="101" t="str">
        <f>'3. ALL COMPETENCES (SOURCE)'!H139</f>
        <v>UNI; ADR 1; CAC 1</v>
      </c>
    </row>
    <row r="23" spans="1:8" ht="30.75" customHeight="1" x14ac:dyDescent="0.25">
      <c r="A23" s="380" t="str">
        <f>'3. ALL COMPETENCES (SOURCE)'!A140</f>
        <v>ADR 2.1</v>
      </c>
      <c r="B23" s="381" t="str">
        <f>'3. ALL COMPETENCES (SOURCE)'!B140</f>
        <v>Prepare analytical and technical reports and assessments.</v>
      </c>
      <c r="C23" s="382" t="str">
        <f>'3. ALL COMPETENCES (SOURCE)'!C140</f>
        <v>• Researching and preparing written scientific/technical/research reports, including presentation of information, critical analysis of information and preparation of conclusions and recommendations.</v>
      </c>
      <c r="D23" s="6" t="str">
        <f>'3. ALL COMPETENCES (SOURCE)'!D140</f>
        <v>• Structure and content of scientific and technical reports.
• Techniques for clear writing and presentation of information.
• Analytical techniques.</v>
      </c>
      <c r="E23" s="240">
        <f>'3. ALL COMPETENCES (SOURCE)'!E140</f>
        <v>0</v>
      </c>
      <c r="F23" s="6" t="str">
        <f>'3. ALL COMPETENCES (SOURCE)'!F140</f>
        <v>• Submit three examples of written reports and accounts demonstrating the required skills and knowledge.
• Demonstrate supporting knowledge.</v>
      </c>
      <c r="G23" s="6" t="str">
        <f>'3. ALL COMPETENCES (SOURCE)'!G140</f>
        <v>• Evidence portfolio assessment.
• Accreditation of prior qualifications and experience.</v>
      </c>
      <c r="H23" s="6">
        <f>'3. ALL COMPETENCES (SOURCE)'!H140</f>
        <v>0</v>
      </c>
    </row>
    <row r="24" spans="1:8" ht="54" customHeight="1" x14ac:dyDescent="0.25">
      <c r="A24" s="380" t="str">
        <f>'3. ALL COMPETENCES (SOURCE)'!A141</f>
        <v>ADR 2.2</v>
      </c>
      <c r="B24" s="381" t="str">
        <f>'3. ALL COMPETENCES (SOURCE)'!B141</f>
        <v>Prepare formal reports of activities and projects.</v>
      </c>
      <c r="C24" s="382" t="str">
        <f>'3. ALL COMPETENCES (SOURCE)'!C141</f>
        <v>• Collating and preparing detailed, structured periodic reports of protected area activities, using prescribed structures and formats if needed.
• For example: quarterly reports from a section or work team, reports to project donors, management plan implementation reports etc.</v>
      </c>
      <c r="D24" s="6" t="str">
        <f>'3. ALL COMPETENCES (SOURCE)'!D141</f>
        <v>• Reporting requirements and formats used by the PA.
• Techniques for clear writing and presentation of information.</v>
      </c>
      <c r="E24" s="240">
        <f>'3. ALL COMPETENCES (SOURCE)'!E141</f>
        <v>0</v>
      </c>
      <c r="F24" s="6" t="str">
        <f>'3. ALL COMPETENCES (SOURCE)'!F141</f>
        <v>• Submit at least three structured reports.
• Demonstrate supporting knowledge.</v>
      </c>
      <c r="G24" s="6" t="str">
        <f>'3. ALL COMPETENCES (SOURCE)'!G141</f>
        <v>• Evidence portfolio assessment.
• Observations/simulation.
• Accreditation of prior qualifications and experience.</v>
      </c>
      <c r="H24" s="6">
        <f>'3. ALL COMPETENCES (SOURCE)'!H141</f>
        <v>0</v>
      </c>
    </row>
    <row r="25" spans="1:8" ht="37.5" customHeight="1" x14ac:dyDescent="0.25">
      <c r="A25" s="380" t="str">
        <f>'3. ALL COMPETENCES (SOURCE)'!A142</f>
        <v>ADR 2.3</v>
      </c>
      <c r="B25" s="381" t="str">
        <f>'3. ALL COMPETENCES (SOURCE)'!B142</f>
        <v>Contribute to and document meetings.</v>
      </c>
      <c r="C25" s="382" t="str">
        <f>'3. ALL COMPETENCES (SOURCE)'!C142</f>
        <v xml:space="preserve">• Making active and effective contributions to formal and informal meetings.
• Following protocols and procedures for meetings.
• Accurately documenting meetings.
</v>
      </c>
      <c r="D25" s="6" t="str">
        <f>'3. ALL COMPETENCES (SOURCE)'!D142</f>
        <v xml:space="preserve">• Protocols and procedures for meetings.
• Minute taking and documentation of meetings.
• Good communication skills.
</v>
      </c>
      <c r="E25" s="240">
        <f>'3. ALL COMPETENCES (SOURCE)'!E142</f>
        <v>0</v>
      </c>
      <c r="F25" s="6" t="str">
        <f>'3. ALL COMPETENCES (SOURCE)'!F142</f>
        <v>• Submit evidence of active participation in and documentation of three meetings.
• Take and write up minutes from a meeting,</v>
      </c>
      <c r="G25" s="6" t="str">
        <f>'3. ALL COMPETENCES (SOURCE)'!G142</f>
        <v>• Evidence portfolio assessment.
• Observations/simulation.
• Testimony of participants.
• Accreditation of prior qualifications and experience.</v>
      </c>
      <c r="H25" s="6">
        <f>'3. ALL COMPETENCES (SOURCE)'!H142</f>
        <v>0</v>
      </c>
    </row>
    <row r="26" spans="1:8" ht="65.25" customHeight="1" x14ac:dyDescent="0.25">
      <c r="A26" s="380" t="str">
        <f>'3. ALL COMPETENCES (SOURCE)'!A143</f>
        <v>ADR 2.4</v>
      </c>
      <c r="B26" s="381" t="str">
        <f>'3. ALL COMPETENCES (SOURCE)'!B143</f>
        <v>Ensure and maintain accurate and secure documentation of data, activities and events.</v>
      </c>
      <c r="C26" s="382" t="str">
        <f>'3. ALL COMPETENCES (SOURCE)'!C143</f>
        <v>• Ensuring that accurate, retrievable records are kept of work activities, projects, research, administrative procedures, meetings etc. (digital and/or hard copy records).
• Ensuring that documentation is secure and backed up.
• Using electronic record keeping systems if required.
• Submitting documentation to central archives and management information systems.</v>
      </c>
      <c r="D26" s="6" t="str">
        <f>'3. ALL COMPETENCES (SOURCE)'!D143</f>
        <v>• Information management systems.
• Use of information storage, data bases, management information systems used by the PA.
• Computer and database use (See TEC 2).
• Legal requirements for data protection and security.</v>
      </c>
      <c r="E26" s="240">
        <f>'3. ALL COMPETENCES (SOURCE)'!E143</f>
        <v>0</v>
      </c>
      <c r="F26" s="6" t="str">
        <f>'3. ALL COMPETENCES (SOURCE)'!F143</f>
        <v>•Submit evidence of accurate and retrievable record keeping.</v>
      </c>
      <c r="G26" s="6" t="str">
        <f>'3. ALL COMPETENCES (SOURCE)'!G143</f>
        <v>• Evidence portfolio assessment.
• Examination of records.
• Accreditation of prior qualifications and experience.</v>
      </c>
      <c r="H26" s="6">
        <f>'3. ALL COMPETENCES (SOURCE)'!H143</f>
        <v>0</v>
      </c>
    </row>
    <row r="27" spans="1:8" ht="30" x14ac:dyDescent="0.25">
      <c r="A27" s="339" t="str">
        <f>'3. ALL COMPETENCES (SOURCE)'!A148</f>
        <v>CATEGORY</v>
      </c>
      <c r="B27" s="339" t="str">
        <f>'3. ALL COMPETENCES (SOURCE)'!B148</f>
        <v>CAC. COMMUNICATION AND COLLABORATION</v>
      </c>
      <c r="C27" s="352" t="str">
        <f>'3. ALL COMPETENCES (SOURCE)'!C148</f>
        <v>Building and using the skills required to communicate and collaborate effectively.</v>
      </c>
      <c r="D27" s="112">
        <f>'3. ALL COMPETENCES (SOURCE)'!D148</f>
        <v>0</v>
      </c>
      <c r="E27" s="409">
        <f>'3. ALL COMPETENCES (SOURCE)'!E148</f>
        <v>0</v>
      </c>
      <c r="F27" s="112">
        <f>'3. ALL COMPETENCES (SOURCE)'!F148</f>
        <v>0</v>
      </c>
      <c r="G27" s="112">
        <f>'3. ALL COMPETENCES (SOURCE)'!G148</f>
        <v>0</v>
      </c>
      <c r="H27" s="409">
        <f>'3. ALL COMPETENCES (SOURCE)'!H148</f>
        <v>0</v>
      </c>
    </row>
    <row r="28" spans="1:8" ht="56.25" x14ac:dyDescent="0.25">
      <c r="A28" s="330" t="str">
        <f>'3. ALL COMPETENCES (SOURCE)'!A163</f>
        <v>CAC 2</v>
      </c>
      <c r="B28" s="330" t="str">
        <f>'3. ALL COMPETENCES (SOURCE)'!B163</f>
        <v>COMMUNICATION AND COLLABORATION. LEVEL 2</v>
      </c>
      <c r="C28" s="327" t="str">
        <f>'3. ALL COMPETENCES (SOURCE)'!C163</f>
        <v>Use formal and informal means for communicating with others using appropriate techniques and media.</v>
      </c>
      <c r="D28" s="296" t="str">
        <f>'3. ALL COMPETENCES (SOURCE)'!D163</f>
        <v>• Basic communication theory.
• Benefits/risks associated with good/bad communication.</v>
      </c>
      <c r="E28" s="58" t="str">
        <f>'3. ALL COMPETENCES (SOURCE)'!E163</f>
        <v>All at Level 2</v>
      </c>
      <c r="F28" s="114" t="str">
        <f>'3. ALL COMPETENCES (SOURCE)'!F163</f>
        <v>EXAMPLE PERFORMANCE CRITERIA</v>
      </c>
      <c r="G28" s="114" t="str">
        <f>'3. ALL COMPETENCES (SOURCE)'!G163</f>
        <v>EXAMPLE MEANS OF ASSESSMENT</v>
      </c>
      <c r="H28" s="58" t="str">
        <f>'3. ALL COMPETENCES (SOURCE)'!H163</f>
        <v>RECOMMENDED PRIOR COMPETENCE REQUIREMENTS FOR THE LEVEL</v>
      </c>
    </row>
    <row r="29" spans="1:8" ht="31.5" x14ac:dyDescent="0.25">
      <c r="A29" s="331" t="str">
        <f>'3. ALL COMPETENCES (SOURCE)'!A164</f>
        <v>Code</v>
      </c>
      <c r="B29" s="331" t="str">
        <f>'3. ALL COMPETENCES (SOURCE)'!B164</f>
        <v>Competence Statement.
The individual should be able to:</v>
      </c>
      <c r="C29" s="62" t="str">
        <f>'3. ALL COMPETENCES (SOURCE)'!C164</f>
        <v>Details, scope and variations. 
A brief explanation of the competence.</v>
      </c>
      <c r="D29" s="412" t="str">
        <f>'3. ALL COMPETENCES (SOURCE)'!D164</f>
        <v>Main specific knowledge requirements for the competence.</v>
      </c>
      <c r="E29" s="357" t="str">
        <f>'3. ALL COMPETENCES (SOURCE)'!E164</f>
        <v xml:space="preserve"> </v>
      </c>
      <c r="F29" s="415" t="str">
        <f>'3. ALL COMPETENCES (SOURCE)'!F164</f>
        <v>Example performance criteria for certification</v>
      </c>
      <c r="G29" s="415" t="str">
        <f>'3. ALL COMPETENCES (SOURCE)'!G164</f>
        <v>Example means of assessment</v>
      </c>
      <c r="H29" s="416" t="str">
        <f>'3. ALL COMPETENCES (SOURCE)'!H164</f>
        <v>UNI</v>
      </c>
    </row>
    <row r="30" spans="1:8" ht="99.75" customHeight="1" x14ac:dyDescent="0.25">
      <c r="A30" s="380" t="str">
        <f>'3. ALL COMPETENCES (SOURCE)'!A165</f>
        <v>CAC 2.1</v>
      </c>
      <c r="B30" s="381" t="str">
        <f>'3. ALL COMPETENCES (SOURCE)'!B165</f>
        <v>Demonstrate effective interpersonal communication.</v>
      </c>
      <c r="C30" s="382" t="str">
        <f>'3. ALL COMPETENCES (SOURCE)'!C165</f>
        <v xml:space="preserve">• Demonstrating a range of essential skills for effective formal and informal communication with colleagues, subordinates, stakeholders and partners.
• Using a range of methods (e.g. E.g. face to face, listening, questioning, instructing, providing feedback).
• Using and understanding non-verbal communication.
</v>
      </c>
      <c r="D30" s="6" t="str">
        <f>'3. ALL COMPETENCES (SOURCE)'!D165</f>
        <v xml:space="preserve">• A range of communication techniques and their uses.
• Awareness of different communication approaches required with different groups and individuals.
</v>
      </c>
      <c r="E30" s="240">
        <f>'3. ALL COMPETENCES (SOURCE)'!E165</f>
        <v>0</v>
      </c>
      <c r="F30" s="6" t="str">
        <f>'3. ALL COMPETENCES (SOURCE)'!F165</f>
        <v>• Demonstrate use of a range of communication techniques appropriate to the situation.</v>
      </c>
      <c r="G30" s="6" t="str">
        <f>'3. ALL COMPETENCES (SOURCE)'!G165</f>
        <v>• Evidence portfolio assessment.
• Observations/simulation.
• Testimony of participants and colleagues.
• Accreditation of prior qualifications and experience.</v>
      </c>
      <c r="H30" s="6">
        <f>'3. ALL COMPETENCES (SOURCE)'!H165</f>
        <v>0</v>
      </c>
    </row>
    <row r="31" spans="1:8" ht="99.75" customHeight="1" x14ac:dyDescent="0.25">
      <c r="A31" s="380" t="str">
        <f>'3. ALL COMPETENCES (SOURCE)'!A166</f>
        <v>CAC 2.2</v>
      </c>
      <c r="B31" s="381" t="str">
        <f>'3. ALL COMPETENCES (SOURCE)'!B166</f>
        <v>Make effective oral presentations</v>
      </c>
      <c r="C31" s="382" t="str">
        <f>'3. ALL COMPETENCES (SOURCE)'!C166</f>
        <v xml:space="preserve">• Preparing and delivering effective Demonstrating a range of essential skills for effective formal and informal communication with colleagues subordinates, stakeholders and partners.
 - Face to face.
- Email and electronic correspondence. 
 - Written communication. 
- Listening and non verbal communication.
• Using a range of approaches to prevent/reduce/avoid conflict and identify solutions.
</v>
      </c>
      <c r="D31" s="6"/>
      <c r="E31" s="240"/>
      <c r="F31" s="6"/>
      <c r="G31" s="6"/>
      <c r="H31" s="6"/>
    </row>
    <row r="32" spans="1:8" ht="99.75" customHeight="1" x14ac:dyDescent="0.25">
      <c r="A32" s="380" t="str">
        <f>'3. ALL COMPETENCES (SOURCE)'!A167</f>
        <v>CAC 2.3</v>
      </c>
      <c r="B32" s="381" t="str">
        <f>'3. ALL COMPETENCES (SOURCE)'!B167</f>
        <v>Communicate effectively in writing.</v>
      </c>
      <c r="C32" s="382" t="str">
        <f>'3. ALL COMPETENCES (SOURCE)'!C167</f>
        <v xml:space="preserve">• Demonstrating a range of skills for effective written communication for various audiences and purposes, using appropriate language and styles for formal reporting, scientific writing, letters and emails.
• Writing for non-expert audiences.
</v>
      </c>
      <c r="D32" s="6"/>
      <c r="E32" s="240"/>
      <c r="F32" s="6"/>
      <c r="G32" s="6"/>
      <c r="H32" s="6"/>
    </row>
    <row r="33" spans="1:8" ht="99.75" customHeight="1" x14ac:dyDescent="0.25">
      <c r="A33" s="380" t="str">
        <f>'3. ALL COMPETENCES (SOURCE)'!A168</f>
        <v>CAC 2.4</v>
      </c>
      <c r="B33" s="381" t="str">
        <f>'3. ALL COMPETENCES (SOURCE)'!B168</f>
        <v>Demonstrate effective collaboration and teamwork in the workplace.</v>
      </c>
      <c r="C33" s="382" t="str">
        <f>'3. ALL COMPETENCES (SOURCE)'!C168</f>
        <v xml:space="preserve">• Promoting inclusive, team based approaches to work.
• Encouraging and enabling colleagues and subordinates to contribute to planning and decision making.
• Delegating tasks and responsibilities.
• Encouraging and enabling sharing of skills, knowledge and experience.
• Providing support and feedback.
</v>
      </c>
      <c r="D33" s="6"/>
      <c r="E33" s="240"/>
      <c r="F33" s="6"/>
      <c r="G33" s="6"/>
      <c r="H33" s="6"/>
    </row>
    <row r="34" spans="1:8" ht="99.75" customHeight="1" x14ac:dyDescent="0.25">
      <c r="A34" s="380" t="str">
        <f>'3. ALL COMPETENCES (SOURCE)'!A169</f>
        <v>CAC 2.5</v>
      </c>
      <c r="B34" s="381" t="str">
        <f>'3. ALL COMPETENCES (SOURCE)'!B169</f>
        <v>Provide mentoring and guidance for colleagues and supervised staff.</v>
      </c>
      <c r="C34" s="382" t="str">
        <f>'3. ALL COMPETENCES (SOURCE)'!C169</f>
        <v xml:space="preserve">• Providing professional and personal advice and guidance to colleagues and subordinates.
• Supporting colleagues and subordinates to learn and practice skills.
</v>
      </c>
      <c r="D34" s="6"/>
      <c r="E34" s="240"/>
      <c r="F34" s="6"/>
      <c r="G34" s="6"/>
      <c r="H34" s="6"/>
    </row>
    <row r="35" spans="1:8" ht="99.75" customHeight="1" x14ac:dyDescent="0.25">
      <c r="A35" s="380" t="str">
        <f>'3. ALL COMPETENCES (SOURCE)'!A170</f>
        <v>CAC 2.6</v>
      </c>
      <c r="B35" s="381" t="str">
        <f>'3. ALL COMPETENCES (SOURCE)'!B170</f>
        <v>Identify and address interpersonal conflicts.</v>
      </c>
      <c r="C35" s="382" t="str">
        <f>'3. ALL COMPETENCES (SOURCE)'!C170</f>
        <v xml:space="preserve">• Identifying current and potential conflicts and disputes within the PA organisation, with or between stakeholders.
• Using a range of approaches and methods to prevent/reduce/avoid conflict and identify solutions.
</v>
      </c>
      <c r="D35" s="6"/>
      <c r="E35" s="240"/>
      <c r="F35" s="6"/>
      <c r="G35" s="6"/>
      <c r="H35" s="6"/>
    </row>
    <row r="36" spans="1:8" ht="99.75" customHeight="1" x14ac:dyDescent="0.25">
      <c r="A36" s="380" t="str">
        <f>'3. ALL COMPETENCES (SOURCE)'!A171</f>
        <v>CAC 2.7</v>
      </c>
      <c r="B36" s="381" t="str">
        <f>'3. ALL COMPETENCES (SOURCE)'!B171</f>
        <v>Deliver training and learning programmes.</v>
      </c>
      <c r="C36" s="382" t="str">
        <f>'3. ALL COMPETENCES (SOURCE)'!C171</f>
        <v xml:space="preserve">• Planning and delivering training sessions and courses covering knowledge, understanding and practical skills.
• Making use of a range of delivery and learning techniques.
• Assessing performance of trainees and providing feedback.
</v>
      </c>
      <c r="D36" s="6"/>
      <c r="E36" s="240"/>
      <c r="F36" s="6"/>
      <c r="G36" s="6"/>
      <c r="H36" s="6"/>
    </row>
    <row r="37" spans="1:8" ht="99.75" customHeight="1" x14ac:dyDescent="0.25">
      <c r="A37" s="380" t="str">
        <f>'3. ALL COMPETENCES (SOURCE)'!A172</f>
        <v>CAC 2.8</v>
      </c>
      <c r="B37" s="381" t="str">
        <f>'3. ALL COMPETENCES (SOURCE)'!B172</f>
        <v>Facilitate meetings, discussions and workshops.</v>
      </c>
      <c r="C37" s="382" t="str">
        <f>'3. ALL COMPETENCES (SOURCE)'!C172</f>
        <v xml:space="preserve">• Using a range of techniques for effective and inclusive facilitation of meetings, workshops and similar events.
• Making effective use of participatory tools and activities.
</v>
      </c>
      <c r="D37" s="6"/>
      <c r="E37" s="240"/>
      <c r="F37" s="6"/>
      <c r="G37" s="6"/>
      <c r="H37" s="6"/>
    </row>
    <row r="38" spans="1:8" ht="31.5" x14ac:dyDescent="0.25">
      <c r="A38" s="363" t="str">
        <f>'3. ALL COMPETENCES (SOURCE)'!A179</f>
        <v>GROUP</v>
      </c>
      <c r="B38" s="363" t="str">
        <f>'3. ALL COMPETENCES (SOURCE)'!B179</f>
        <v>B. APPLIED PROTECTED AREA MANAGEMENT</v>
      </c>
      <c r="C38" s="345" t="str">
        <f>'3. ALL COMPETENCES (SOURCE)'!C179</f>
        <v>Applying specialist technical skills to protected area management.</v>
      </c>
      <c r="D38" s="129">
        <f>'3. ALL COMPETENCES (SOURCE)'!D179</f>
        <v>0</v>
      </c>
      <c r="E38" s="243">
        <f>'3. ALL COMPETENCES (SOURCE)'!E179</f>
        <v>0</v>
      </c>
      <c r="F38" s="178">
        <f>'3. ALL COMPETENCES (SOURCE)'!F179</f>
        <v>0</v>
      </c>
      <c r="G38" s="178">
        <f>'3. ALL COMPETENCES (SOURCE)'!G179</f>
        <v>0</v>
      </c>
      <c r="H38" s="57">
        <f>'3. ALL COMPETENCES (SOURCE)'!H179</f>
        <v>0</v>
      </c>
    </row>
    <row r="39" spans="1:8" ht="29.25" customHeight="1" x14ac:dyDescent="0.25">
      <c r="A39" s="361" t="str">
        <f>'3. ALL COMPETENCES (SOURCE)'!A180</f>
        <v>CATEGORY</v>
      </c>
      <c r="B39" s="361" t="str">
        <f>'3. ALL COMPETENCES (SOURCE)'!B180</f>
        <v>BIO. BIODIVERSITY CONSERVATION</v>
      </c>
      <c r="C39" s="346" t="str">
        <f>'3. ALL COMPETENCES (SOURCE)'!C180</f>
        <v>Ensuring the maintenance of the ecological values of protected areas through management and monitoring of species, their habitats, ecosystems and natural resource use.</v>
      </c>
      <c r="D39" s="131" t="str">
        <f>'3. ALL COMPETENCES (SOURCE)'!D180</f>
        <v xml:space="preserve"> </v>
      </c>
      <c r="E39" s="244">
        <f>'3. ALL COMPETENCES (SOURCE)'!E180</f>
        <v>0</v>
      </c>
      <c r="F39" s="179">
        <f>'3. ALL COMPETENCES (SOURCE)'!F180</f>
        <v>0</v>
      </c>
      <c r="G39" s="179">
        <f>'3. ALL COMPETENCES (SOURCE)'!G180</f>
        <v>0</v>
      </c>
      <c r="H39" s="38">
        <f>'3. ALL COMPETENCES (SOURCE)'!H180</f>
        <v>0</v>
      </c>
    </row>
    <row r="40" spans="1:8" ht="34.5" customHeight="1" x14ac:dyDescent="0.25">
      <c r="A40" s="362" t="str">
        <f>'3. ALL COMPETENCES (SOURCE)'!A207</f>
        <v>BIO 2</v>
      </c>
      <c r="B40" s="362" t="str">
        <f>'3. ALL COMPETENCES (SOURCE)'!B207</f>
        <v>BIODIVERSITY CONSERVATION. LEVEL 2</v>
      </c>
      <c r="C40" s="347" t="str">
        <f>'3. ALL COMPETENCES (SOURCE)'!C207</f>
        <v>Plan, manage and monitor measures for achieving conservation targets.</v>
      </c>
      <c r="D40" s="302" t="str">
        <f>'3. ALL COMPETENCES (SOURCE)'!D207</f>
        <v xml:space="preserve">• Organisational policies and procedures for conservation management.
• Principles of ecology and conservation biology.
</v>
      </c>
      <c r="E40" s="303" t="str">
        <f>'3. ALL COMPETENCES (SOURCE)'!E207</f>
        <v>COM 2; FLD 2; CAC 2; TEC 2; ADR 2</v>
      </c>
      <c r="F40" s="180" t="str">
        <f>'3. ALL COMPETENCES (SOURCE)'!F207</f>
        <v>EXAMPLE PERFORMANCE CRITERIA</v>
      </c>
      <c r="G40" s="180" t="str">
        <f>'3. ALL COMPETENCES (SOURCE)'!G207</f>
        <v>EXAMPLE MEANS OF ASSESSMENT</v>
      </c>
      <c r="H40" s="64" t="str">
        <f>'3. ALL COMPETENCES (SOURCE)'!H207</f>
        <v>RECOMMENDED PRIOR COMPETENCE REQUIREMENTS FOR THE LEVEL</v>
      </c>
    </row>
    <row r="41" spans="1:8" ht="33.75" customHeight="1" x14ac:dyDescent="0.3">
      <c r="A41" s="334" t="str">
        <f>'3. ALL COMPETENCES (SOURCE)'!A208</f>
        <v>Code</v>
      </c>
      <c r="B41" s="26" t="str">
        <f>'3. ALL COMPETENCES (SOURCE)'!B208</f>
        <v>Competence Statement.
The individual should be able to:</v>
      </c>
      <c r="C41" s="348" t="str">
        <f>'3. ALL COMPETENCES (SOURCE)'!C208</f>
        <v>Details, scope and variations. 
A brief explanation of the competence.</v>
      </c>
      <c r="D41" s="154" t="str">
        <f>'3. ALL COMPETENCES (SOURCE)'!D208</f>
        <v>Main specific knowledge requirements for the competence.</v>
      </c>
      <c r="E41" s="105" t="str">
        <f>'3. ALL COMPETENCES (SOURCE)'!E208</f>
        <v xml:space="preserve"> </v>
      </c>
      <c r="F41" s="184" t="str">
        <f>'3. ALL COMPETENCES (SOURCE)'!F208</f>
        <v>Example performance criteria for certification</v>
      </c>
      <c r="G41" s="184" t="str">
        <f>'3. ALL COMPETENCES (SOURCE)'!G208</f>
        <v>Example means of assessment</v>
      </c>
      <c r="H41" s="100" t="str">
        <f>'3. ALL COMPETENCES (SOURCE)'!H208</f>
        <v>UNI; BIO 1; CAC 1</v>
      </c>
    </row>
    <row r="42" spans="1:8" ht="55.5" customHeight="1" x14ac:dyDescent="0.25">
      <c r="A42" s="380" t="str">
        <f>'3. ALL COMPETENCES (SOURCE)'!A209</f>
        <v>BIO 2.1</v>
      </c>
      <c r="B42" s="383" t="str">
        <f>'3. ALL COMPETENCES (SOURCE)'!B209</f>
        <v>Demonstrate a detailed knowledge and understanding of species, habitats and ecosystems of a protected area.</v>
      </c>
      <c r="C42" s="388" t="str">
        <f>'3. ALL COMPETENCES (SOURCE)'!C209</f>
        <v xml:space="preserve">• Recognising and describing the main ecosystems of the protected area.
• Knowing and identifying the main species of conservation importance of the protected area; knowing their status, their habitat requirements and the conditions they require for survival. 
• Knowing the threats faced by species of conservation importance and the impacts of those threats.
</v>
      </c>
      <c r="D42" s="13" t="str">
        <f>'3. ALL COMPETENCES (SOURCE)'!D209</f>
        <v>• Significant species and ecosystems of the PA.
• Available identification aids and sources of information and knowledge.
• Use of field guides, keys or specimens to identify species.
• Fieldwork skills (see FLD).</v>
      </c>
      <c r="E42" s="246">
        <f>'3. ALL COMPETENCES (SOURCE)'!E209</f>
        <v>0</v>
      </c>
      <c r="F42" s="13" t="str">
        <f>'3. ALL COMPETENCES (SOURCE)'!F209</f>
        <v xml:space="preserve">• Recognise and describe the conservation status and value of 30 species (animals and/or plants).
• Identify and describe at least 5 relevant ecosystems.
• Demonstrate supporting knowledge.
</v>
      </c>
      <c r="G42" s="13" t="str">
        <f>'3. ALL COMPETENCES (SOURCE)'!G209</f>
        <v>• Practical identification tests in the field or classroom.
• Test of knowledge.</v>
      </c>
      <c r="H42" s="14">
        <f>'3. ALL COMPETENCES (SOURCE)'!H209</f>
        <v>0</v>
      </c>
    </row>
    <row r="43" spans="1:8" ht="109.5" customHeight="1" x14ac:dyDescent="0.25">
      <c r="A43" s="380" t="str">
        <f>'3. ALL COMPETENCES (SOURCE)'!A210</f>
        <v>BIO 2.2</v>
      </c>
      <c r="B43" s="383" t="str">
        <f>'3. ALL COMPETENCES (SOURCE)'!B210</f>
        <v>Plan, lead and report on biodiversity research, survey and monitoring activities.</v>
      </c>
      <c r="C43" s="388" t="str">
        <f>'3. ALL COMPETENCES (SOURCE)'!C210</f>
        <v>• Organising and conducting field surveys and monitoring assessments of species, habitats, and ecosystems.
• Identifying survey/monitoring purpose, targets and methods.
• Identifying and mobilising personnel, equipment, and logistics.
• Conducting survey/monitoring activities using suitable methods..
• Collection of specimens in line with laws and best practice guidance.
• Collating, analysing and presenting results.
• Making practical recommendations for improving management practice.</v>
      </c>
      <c r="D43" s="13" t="str">
        <f>'3. ALL COMPETENCES (SOURCE)'!D210</f>
        <v>• Principles and theory of surveying.
• A wide range of relevant survey techniques and their uses.
• Identification of monitoring indicators.
• Analytical and statistical techniques.
• Research, analysis and reporting skills (see ADR and CAC).
• Fieldwork skills (see FLD).</v>
      </c>
      <c r="E43" s="246">
        <f>'3. ALL COMPETENCES (SOURCE)'!E210</f>
        <v>0</v>
      </c>
      <c r="F43" s="13" t="str">
        <f>'3. ALL COMPETENCES (SOURCE)'!F210</f>
        <v xml:space="preserve">• Submit detailed reports from structured species focused and ecosystem focused surveys.
• Demonstrate supporting knowledge.
</v>
      </c>
      <c r="G43" s="13" t="str">
        <f>'3. ALL COMPETENCES (SOURCE)'!G210</f>
        <v>• Accreditation of prior qualifications and experience.
• Evidence portfolio assessment. 
• Test of knowledge.</v>
      </c>
      <c r="H43" s="14">
        <f>'3. ALL COMPETENCES (SOURCE)'!H210</f>
        <v>0</v>
      </c>
    </row>
    <row r="44" spans="1:8" ht="95.25" customHeight="1" x14ac:dyDescent="0.25">
      <c r="A44" s="380" t="str">
        <f>'3. ALL COMPETENCES (SOURCE)'!A211</f>
        <v>BIO 2.3</v>
      </c>
      <c r="B44" s="383" t="str">
        <f>'3. ALL COMPETENCES (SOURCE)'!B211</f>
        <v>Plan, lead and report on resource use surveys and monitoring programmes.</v>
      </c>
      <c r="C44" s="388" t="str">
        <f>'3. ALL COMPETENCES (SOURCE)'!C211</f>
        <v>• Conducting assessments of use of natural resources in the PA.
• Identifying survey/monitoring purpose, targets and methods.
• Identifying and mobilising personnel, equipment, and logistics.
• Collaborating with resource users to gather information.
• Collating, analysing and presenting results. 
• Making practical recommendations for improving management practice</v>
      </c>
      <c r="D44" s="13" t="str">
        <f>'3. ALL COMPETENCES (SOURCE)'!D211</f>
        <v>• Principles and theory of surveying.
• A wide range of relevant survey techniques and their uses.
• Working with local communities (see COM).
• Analytical and statistical techniques.
• Research, analysis and reporting skills (see ADR and CAC).
• Fieldwork skills (see FLD).</v>
      </c>
      <c r="E44" s="246">
        <f>'3. ALL COMPETENCES (SOURCE)'!E211</f>
        <v>0</v>
      </c>
      <c r="F44" s="13" t="str">
        <f>'3. ALL COMPETENCES (SOURCE)'!F211</f>
        <v xml:space="preserve">• Submit detailed reports from structured, participatory resource use survey.
• Demonstrate supporting knowledge.
</v>
      </c>
      <c r="G44" s="13" t="str">
        <f>'3. ALL COMPETENCES (SOURCE)'!G211</f>
        <v>• Accreditation of prior qualifications and experience.
• Evidence portfolio assessment. 
• Test of knowledge.</v>
      </c>
      <c r="H44" s="14">
        <f>'3. ALL COMPETENCES (SOURCE)'!H211</f>
        <v>0</v>
      </c>
    </row>
    <row r="45" spans="1:8" ht="106.5" customHeight="1" x14ac:dyDescent="0.25">
      <c r="A45" s="380" t="str">
        <f>'3. ALL COMPETENCES (SOURCE)'!A212</f>
        <v>BIO 2.4</v>
      </c>
      <c r="B45" s="383" t="str">
        <f>'3. ALL COMPETENCES (SOURCE)'!B212</f>
        <v>Propose justified measures for conservation of species.</v>
      </c>
      <c r="C45" s="388" t="str">
        <f>'3. ALL COMPETENCES (SOURCE)'!C212</f>
        <v xml:space="preserve">• Using survey, monitoring and research results to prepare evidence-based recommendations for conservation of important species.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v>
      </c>
      <c r="D45" s="13" t="str">
        <f>'3. ALL COMPETENCES (SOURCE)'!D212</f>
        <v>• Detailed knowledge of  target species.
• Management options relevant to the conservation of the focal species.  
• Sources of expert advice.
• Principles of scientific and evidence-based assessment and decision making.
•  Local and traditional knowledge and management practices.</v>
      </c>
      <c r="E45" s="246">
        <f>'3. ALL COMPETENCES (SOURCE)'!E212</f>
        <v>0</v>
      </c>
      <c r="F45" s="13" t="str">
        <f>'3. ALL COMPETENCES (SOURCE)'!F212</f>
        <v xml:space="preserve">• Draft relevant sections on biodiversity conservation in PA management plan
• Recommend detailed, scientifically justified measures to conserve at least two important species of flora and/or fauna.
• Demonstrate supporting knowledge.
</v>
      </c>
      <c r="G45" s="13" t="str">
        <f>'3. ALL COMPETENCES (SOURCE)'!G212</f>
        <v>• Accreditation of prior qualifications and experience.
• Evidence portfolio assessment. 
• Test of knowledge.</v>
      </c>
      <c r="H45" s="14">
        <f>'3. ALL COMPETENCES (SOURCE)'!H212</f>
        <v>0</v>
      </c>
    </row>
    <row r="46" spans="1:8" ht="105.75" customHeight="1" x14ac:dyDescent="0.25">
      <c r="A46" s="380" t="str">
        <f>'3. ALL COMPETENCES (SOURCE)'!A213</f>
        <v>BIO 2.5</v>
      </c>
      <c r="B46" s="383" t="str">
        <f>'3. ALL COMPETENCES (SOURCE)'!B213</f>
        <v>Propose justified measures for conservation of habitats and ecosystems.</v>
      </c>
      <c r="C46" s="388" t="str">
        <f>'3. ALL COMPETENCES (SOURCE)'!C213</f>
        <v xml:space="preserve">• Using survey, monitoring and research results to prepare informed and rational recommendations for conservation, restoration, management and threat reduction of important ecosystems and habitats.
• Preparing detailed management recommendations and prescriptions for inclusion in management plans, project proposals etc. 
• Ensuring that recommendations are scientific- and evidence - based and/or based on established traditional knowledge and experience.
• Recommended measures may vary greatly according to local conditions and need, but should be clearly justified and make use of accepted best practice.
</v>
      </c>
      <c r="D46" s="13" t="str">
        <f>'3. ALL COMPETENCES (SOURCE)'!D213</f>
        <v>• Detailed understanding of the target habitats and ecosystems.
• Management options relevant to the conservation of the focal habitat/ecosystem.
• Principles of scientific and evidence-based assessment and decision making.
• Local and traditional knowledge and management practices.</v>
      </c>
      <c r="E46" s="246">
        <f>'3. ALL COMPETENCES (SOURCE)'!E213</f>
        <v>0</v>
      </c>
      <c r="F46" s="13" t="str">
        <f>'3. ALL COMPETENCES (SOURCE)'!F213</f>
        <v xml:space="preserve">• Draft relevant sections on biodiversity conservation in PA management plan
• Recommend detailed, scientifically justified measures to conserve at least two ecosystem types.
• Demonstrate supporting knowledge.
</v>
      </c>
      <c r="G46" s="13" t="str">
        <f>'3. ALL COMPETENCES (SOURCE)'!G213</f>
        <v>• Accreditation of prior qualifications and experience.
• Evidence portfolio assessment. 
• Test of knowledge.</v>
      </c>
      <c r="H46" s="14">
        <f>'3. ALL COMPETENCES (SOURCE)'!H213</f>
        <v>0</v>
      </c>
    </row>
    <row r="47" spans="1:8" ht="67.5" customHeight="1" x14ac:dyDescent="0.25">
      <c r="A47" s="380" t="str">
        <f>'3. ALL COMPETENCES (SOURCE)'!A214</f>
        <v>BIO 2.6</v>
      </c>
      <c r="B47" s="383" t="str">
        <f>'3. ALL COMPETENCES (SOURCE)'!B214</f>
        <v>Propose justified measures for sustainable use of natural resources.</v>
      </c>
      <c r="C47" s="388" t="str">
        <f>'3. ALL COMPETENCES (SOURCE)'!C214</f>
        <v>• Using survey, monitoring and research results, and working with user groups to propose informed and rational recommendations for sustainable use.
• Recommended uses may vary greatly according to local conditions and need, but should be clearly justified and make use of accepted best practice.</v>
      </c>
      <c r="D47" s="13" t="str">
        <f>'3. ALL COMPETENCES (SOURCE)'!D214</f>
        <v xml:space="preserve">• Scientific principles and practical aspects of sustainable use.
• Ecology of focal species.
• Local needs and practices for resource use.
</v>
      </c>
      <c r="E47" s="246">
        <f>'3. ALL COMPETENCES (SOURCE)'!E214</f>
        <v>0</v>
      </c>
      <c r="F47" s="13" t="str">
        <f>'3. ALL COMPETENCES (SOURCE)'!F214</f>
        <v xml:space="preserve">• Draft relevant sections on sustainable use in a PA management plan
• Submit a set of detailed, scientifically justified, practical and participatorily developed recommendations for sustainable use.
• Demonstrate supporting knowledge.
</v>
      </c>
      <c r="G47" s="13" t="str">
        <f>'3. ALL COMPETENCES (SOURCE)'!G214</f>
        <v>• Accreditation of prior qualifications and experience.
• Evidence portfolio assessment. 
• Test of knowledge.</v>
      </c>
      <c r="H47" s="14">
        <f>'3. ALL COMPETENCES (SOURCE)'!H214</f>
        <v>0</v>
      </c>
    </row>
    <row r="48" spans="1:8" ht="66.75" customHeight="1" x14ac:dyDescent="0.25">
      <c r="A48" s="380" t="str">
        <f>'3. ALL COMPETENCES (SOURCE)'!A215</f>
        <v>BIO 2.7</v>
      </c>
      <c r="B48" s="383" t="str">
        <f>'3. ALL COMPETENCES (SOURCE)'!B215</f>
        <v>Plan, lead and report on implementation of biodiversity conservation measures.</v>
      </c>
      <c r="C48" s="388" t="str">
        <f>'3. ALL COMPETENCES (SOURCE)'!C215</f>
        <v>• Conservation measures include any justified measures identified through a PA management plan, species action plan or other planning process to conserve and manage biodiversity assets. 
• Identifying and mobilising personnel, equipment, logistics.
• Ensuring that the plan is followed in the field and that conservation measures are correctly implemented. 
• Monitoring and reporting on the implementation and effectiveness of measures.</v>
      </c>
      <c r="D48" s="13" t="str">
        <f>'3. ALL COMPETENCES (SOURCE)'!D215</f>
        <v xml:space="preserve">• The purpose, theory and practice of the measures to be implemented.
• Required equipment and logistics.
• Training, ledership and instructional techniques (see HRM).
• Fieldwork skills (see FLD).
• Analysis and reporting skills (see ADR and CAC).
</v>
      </c>
      <c r="E48" s="246">
        <f>'3. ALL COMPETENCES (SOURCE)'!E215</f>
        <v>0</v>
      </c>
      <c r="F48" s="13" t="str">
        <f>'3. ALL COMPETENCES (SOURCE)'!F215</f>
        <v xml:space="preserve">• Submit a detailed report on implementation of at least one major measure (or set of measures).
• Demonstrate supporting knowledge.
</v>
      </c>
      <c r="G48" s="13" t="str">
        <f>'3. ALL COMPETENCES (SOURCE)'!G215</f>
        <v>• Accreditation of prior qualifications and experience.
• Evidence portfolio assessment. 
• Test of knowledge.</v>
      </c>
      <c r="H48" s="14">
        <f>'3. ALL COMPETENCES (SOURCE)'!H215</f>
        <v>0</v>
      </c>
    </row>
    <row r="49" spans="1:8" ht="42.75" customHeight="1" x14ac:dyDescent="0.25">
      <c r="A49" s="380" t="str">
        <f>'3. ALL COMPETENCES (SOURCE)'!A216</f>
        <v>BIO 2.8</v>
      </c>
      <c r="B49" s="383" t="str">
        <f>'3. ALL COMPETENCES (SOURCE)'!B216</f>
        <v>Plan, lead and report on animal capture, transport, care and management.</v>
      </c>
      <c r="C49" s="388" t="str">
        <f>'3. ALL COMPETENCES (SOURCE)'!C216</f>
        <v xml:space="preserve">• Organising and leading safe and humane capture of animals using appropriate techniques (e.g. darting, trapping, hand collecting, netting etc.).
• Reasons for animal capture include research, translocation and rescue.
• Providing and monitoring of adequate conditions of safety and welfare for holding and transportation.
</v>
      </c>
      <c r="D49" s="13" t="str">
        <f>'3. ALL COMPETENCES (SOURCE)'!D216</f>
        <v>• Practical techniques for animal capture.
• Possession of required qualifications, licences etc. (e.g. us of firearms, tranquillisers, animal handling etc.).
• Legal, ethical and security aspects of animal capture.</v>
      </c>
      <c r="E49" s="246">
        <f>'3. ALL COMPETENCES (SOURCE)'!E216</f>
        <v>0</v>
      </c>
      <c r="F49" s="13" t="str">
        <f>'3. ALL COMPETENCES (SOURCE)'!F216</f>
        <v xml:space="preserve">• Successful leadership of at least 5 capture operations.
• Demonstrate supporting knowledge.
</v>
      </c>
      <c r="G49" s="13" t="str">
        <f>'3. ALL COMPETENCES (SOURCE)'!G216</f>
        <v>• Evidence portfolio assessment. 
• Verification of competence by an expert supervisor.
• Test of knowledge.</v>
      </c>
      <c r="H49" s="14">
        <f>'3. ALL COMPETENCES (SOURCE)'!H216</f>
        <v>0</v>
      </c>
    </row>
    <row r="50" spans="1:8" ht="52.5" customHeight="1" x14ac:dyDescent="0.25">
      <c r="A50" s="380" t="str">
        <f>'3. ALL COMPETENCES (SOURCE)'!A217</f>
        <v>BIO 2.9</v>
      </c>
      <c r="B50" s="383" t="str">
        <f>'3. ALL COMPETENCES (SOURCE)'!B217</f>
        <v>Plan, lead and report on animal control measures.</v>
      </c>
      <c r="C50" s="388" t="str">
        <f>'3. ALL COMPETENCES (SOURCE)'!C217</f>
        <v>• Culling or controlling pest species, invasive species, harvested species, problem animals, species requiring population management, in line with an approved plan and in a safe, legal and ethical manner.
• Methods may include permitted forms of trapping, euthanasia, shooting, poisoning (e.g. of invasive rodents) etc.</v>
      </c>
      <c r="D50" s="13" t="str">
        <f>'3. ALL COMPETENCES (SOURCE)'!D217</f>
        <v>• Practical techniques for animal control.
• Possession of required qualifications, licences etc. (e.g. us of firearms, use of tranquillisers, poisons, animal handling etc.).
• Legal, ethical and security aspects of control measures.</v>
      </c>
      <c r="E50" s="246">
        <f>'3. ALL COMPETENCES (SOURCE)'!E217</f>
        <v>0</v>
      </c>
      <c r="F50" s="13" t="str">
        <f>'3. ALL COMPETENCES (SOURCE)'!F217</f>
        <v xml:space="preserve">• Safe, legal and ethical application of  relevant control measures under close expert supervision.
• Demonstrate supporting knowledge.
</v>
      </c>
      <c r="G50" s="13" t="str">
        <f>'3. ALL COMPETENCES (SOURCE)'!G217</f>
        <v>• Accreditation of prior qualifications and experience.
• Evidence portfolio assessment. 
• Verification of competence by an expert supervisor.
• Test of knowledge.</v>
      </c>
      <c r="H50" s="14">
        <f>'3. ALL COMPETENCES (SOURCE)'!H217</f>
        <v>0</v>
      </c>
    </row>
    <row r="51" spans="1:8" ht="54" customHeight="1" x14ac:dyDescent="0.25">
      <c r="A51" s="380" t="str">
        <f>'3. ALL COMPETENCES (SOURCE)'!A218</f>
        <v>BIO 2.10</v>
      </c>
      <c r="B51" s="383" t="str">
        <f>'3. ALL COMPETENCES (SOURCE)'!B218</f>
        <v xml:space="preserve">Plan, lead and report on the care and use of cultivated plants. </v>
      </c>
      <c r="C51" s="388" t="str">
        <f>'3. ALL COMPETENCES (SOURCE)'!C218</f>
        <v>• Supervision and care of plantations, living botanical collections, tree nurseries etc.
• Plant establishment, care, watering, pest and weed control, protection etc.
• Using cultivated plants for restoration, rehabilitation and creation of habitats and ecosystems.</v>
      </c>
      <c r="D51" s="13" t="str">
        <f>'3. ALL COMPETENCES (SOURCE)'!D218</f>
        <v>• Principles and practices of horticulture/ arboriculture.
• Care of living plants.
• Habitat restoration techniques using plants</v>
      </c>
      <c r="E51" s="246">
        <f>'3. ALL COMPETENCES (SOURCE)'!E218</f>
        <v>0</v>
      </c>
      <c r="F51" s="13">
        <f>'3. ALL COMPETENCES (SOURCE)'!F218</f>
        <v>0</v>
      </c>
      <c r="G51" s="13">
        <f>'3. ALL COMPETENCES (SOURCE)'!G218</f>
        <v>0</v>
      </c>
      <c r="H51" s="14">
        <f>'3. ALL COMPETENCES (SOURCE)'!H218</f>
        <v>0</v>
      </c>
    </row>
    <row r="52" spans="1:8" ht="44.25" customHeight="1" x14ac:dyDescent="0.25">
      <c r="A52" s="380" t="str">
        <f>'3. ALL COMPETENCES (SOURCE)'!A219</f>
        <v>BIO 2.11</v>
      </c>
      <c r="B52" s="383" t="str">
        <f>'3. ALL COMPETENCES (SOURCE)'!B219</f>
        <v>Curate collections and museums.</v>
      </c>
      <c r="C52" s="388" t="str">
        <f>'3. ALL COMPETENCES (SOURCE)'!C219</f>
        <v xml:space="preserve">• Supervising and curating collections of biodiversity specimens, exhibits and herbaria (at PAs that include a zoological museum, herbarium or other collection). 
• Maintaining catalogues and records. 
• Assisting users of the collection.
</v>
      </c>
      <c r="D52" s="13" t="str">
        <f>'3. ALL COMPETENCES (SOURCE)'!D219</f>
        <v>• Preparation of specimens for inclusion in collections.
• Day to day maintenance and care of specimens.
• Maintenance of collection catalogues and databases.</v>
      </c>
      <c r="E52" s="246">
        <f>'3. ALL COMPETENCES (SOURCE)'!E219</f>
        <v>0</v>
      </c>
      <c r="F52" s="13" t="str">
        <f>'3. ALL COMPETENCES (SOURCE)'!F219</f>
        <v xml:space="preserve">• Verified experience in the curation of a collection or museum.
• Demonstrate supporting knowledge.
</v>
      </c>
      <c r="G52" s="13" t="str">
        <f>'3. ALL COMPETENCES (SOURCE)'!G219</f>
        <v>• Accreditation of prior qualifications and experience.
• Evidence portfolio assessment. 
• Verification of competence by an expert supervisor.
• Test of knowledge.</v>
      </c>
      <c r="H52" s="14">
        <f>'3. ALL COMPETENCES (SOURCE)'!H219</f>
        <v>0</v>
      </c>
    </row>
    <row r="53" spans="1:8" ht="31.5" x14ac:dyDescent="0.25">
      <c r="A53" s="340" t="str">
        <f>'3. ALL COMPETENCES (SOURCE)'!A229</f>
        <v>CATEGORY</v>
      </c>
      <c r="B53" s="361" t="str">
        <f>'3. ALL COMPETENCES (SOURCE)'!B229</f>
        <v xml:space="preserve">LAR. UPHOLDING LAWS AND REGULATIONS </v>
      </c>
      <c r="C53" s="335" t="str">
        <f>'3. ALL COMPETENCES (SOURCE)'!C229</f>
        <v>Ensuring that laws, regulations, and rights affecting protected areas and biodiversity are upheld.</v>
      </c>
      <c r="D53" s="131" t="str">
        <f>'3. ALL COMPETENCES (SOURCE)'!D229</f>
        <v xml:space="preserve"> </v>
      </c>
      <c r="E53" s="236">
        <f>'3. ALL COMPETENCES (SOURCE)'!E229</f>
        <v>0</v>
      </c>
      <c r="F53" s="225">
        <f>'3. ALL COMPETENCES (SOURCE)'!F229</f>
        <v>0</v>
      </c>
      <c r="G53" s="225">
        <f>'3. ALL COMPETENCES (SOURCE)'!G229</f>
        <v>0</v>
      </c>
      <c r="H53" s="224">
        <f>'3. ALL COMPETENCES (SOURCE)'!H229</f>
        <v>0</v>
      </c>
    </row>
    <row r="54" spans="1:8" ht="21.75" customHeight="1" x14ac:dyDescent="0.25">
      <c r="A54" s="333" t="str">
        <f>'3. ALL COMPETENCES (SOURCE)'!A248</f>
        <v>LAR 2</v>
      </c>
      <c r="B54" s="389" t="str">
        <f>'3. ALL COMPETENCES (SOURCE)'!B248</f>
        <v>UPHOLDING LAWS AND REGULATIONS. LEVEL 2</v>
      </c>
      <c r="C54" s="328" t="str">
        <f>'3. ALL COMPETENCES (SOURCE)'!C248</f>
        <v>Plan, manage and monitor activities for crime prevention, law enforcement and compliance.</v>
      </c>
      <c r="D54" s="302" t="str">
        <f>'3. ALL COMPETENCES (SOURCE)'!D248</f>
        <v>• Organisational policies and procedures for law enforcement and crime prevention.
• Laws and rights affecting the PA, users and stakeholders and personnel.
• Main threats to the PA.</v>
      </c>
      <c r="E54" s="303" t="str">
        <f>'3. ALL COMPETENCES (SOURCE)'!E248</f>
        <v>FLD 2; COM 2; AWA 2; CAC 2; TEC 2; ADR 2</v>
      </c>
      <c r="F54" s="180" t="str">
        <f>'3. ALL COMPETENCES (SOURCE)'!F248</f>
        <v>EXAMPLE PERFORMANCE CRITERIA</v>
      </c>
      <c r="G54" s="180" t="str">
        <f>'3. ALL COMPETENCES (SOURCE)'!G248</f>
        <v>EXAMPLE MEANS OF ASSESSMENT</v>
      </c>
      <c r="H54" s="64" t="str">
        <f>'3. ALL COMPETENCES (SOURCE)'!H248</f>
        <v>RECOMMENDED PRIOR COMPETENCE REQUIREMENTS FOR THE LEVEL</v>
      </c>
    </row>
    <row r="55" spans="1:8" ht="29.25" customHeight="1" x14ac:dyDescent="0.25">
      <c r="A55" s="26" t="str">
        <f>'3. ALL COMPETENCES (SOURCE)'!A249</f>
        <v>Code</v>
      </c>
      <c r="B55" s="26" t="str">
        <f>'3. ALL COMPETENCES (SOURCE)'!B249</f>
        <v>Competence Statement.
The individual should be able to:</v>
      </c>
      <c r="C55" s="349" t="str">
        <f>'3. ALL COMPETENCES (SOURCE)'!C249</f>
        <v>Details, scope and variations. 
A brief explanation of the competence.</v>
      </c>
      <c r="D55" s="143" t="str">
        <f>'3. ALL COMPETENCES (SOURCE)'!D249</f>
        <v>Main specific knowledge requirements for the competence.</v>
      </c>
      <c r="E55" s="105" t="str">
        <f>'3. ALL COMPETENCES (SOURCE)'!E249</f>
        <v xml:space="preserve"> </v>
      </c>
      <c r="F55" s="184" t="str">
        <f>'3. ALL COMPETENCES (SOURCE)'!F249</f>
        <v>Example performance criteria for certification</v>
      </c>
      <c r="G55" s="184" t="str">
        <f>'3. ALL COMPETENCES (SOURCE)'!G249</f>
        <v>Example means of assessment</v>
      </c>
      <c r="H55" s="100" t="str">
        <f>'3. ALL COMPETENCES (SOURCE)'!H249</f>
        <v>LAR 1; UNI; FLD 1; CAC 1</v>
      </c>
    </row>
    <row r="56" spans="1:8" ht="54" customHeight="1" x14ac:dyDescent="0.25">
      <c r="A56" s="380" t="str">
        <f>'3. ALL COMPETENCES (SOURCE)'!A250</f>
        <v>LAR 2.1</v>
      </c>
      <c r="B56" s="383" t="str">
        <f>'3. ALL COMPETENCES (SOURCE)'!B250</f>
        <v>Gather information to support law enforcement and security operations.</v>
      </c>
      <c r="C56" s="387" t="str">
        <f>'3. ALL COMPETENCES (SOURCE)'!C250</f>
        <v>• Gathering information from a range of sources : evidence collected from the field; analysis of patrol and law enforcement data (using if required tools such as GIS, SMART etc.); collaboration with other law enforcement agencies, the public and stakeholders; informants.
• Collating and reporting on information and evidence collected.</v>
      </c>
      <c r="D56" s="13" t="str">
        <f>'3. ALL COMPETENCES (SOURCE)'!D250</f>
        <v>• Relevant standard operating procedures.
• Procedures for recruiting, managing and protecting informants.
• A range of methods for gathering intelligence and information.</v>
      </c>
      <c r="E56" s="245">
        <f>'3. ALL COMPETENCES (SOURCE)'!E250</f>
        <v>0</v>
      </c>
      <c r="F56" s="13" t="str">
        <f>'3. ALL COMPETENCES (SOURCE)'!F250</f>
        <v>• Submit a report with a detailed profile of law enforcement threats and challenges using material from a range of sources.
• Demonstrate supporting knowledge.</v>
      </c>
      <c r="G56" s="13" t="str">
        <f>'3. ALL COMPETENCES (SOURCE)'!G250</f>
        <v>• Accreditation of prior qualifications and experience.
• Evidence portfolio assessment. 
• Test of knowledge.</v>
      </c>
      <c r="H56" s="14">
        <f>'3. ALL COMPETENCES (SOURCE)'!H250</f>
        <v>0</v>
      </c>
    </row>
    <row r="57" spans="1:8" ht="53.25" customHeight="1" x14ac:dyDescent="0.25">
      <c r="A57" s="380" t="str">
        <f>'3. ALL COMPETENCES (SOURCE)'!A251</f>
        <v>LAR 2.2</v>
      </c>
      <c r="B57" s="383" t="str">
        <f>'3. ALL COMPETENCES (SOURCE)'!B251</f>
        <v>Lead and report on crime prevention/law enforcement operations in the field.</v>
      </c>
      <c r="C57" s="388" t="str">
        <f>'3. ALL COMPETENCES (SOURCE)'!C251</f>
        <v>• Organising, supervising and monitoring crime prevention/law enforcement operations conducted by ranger teams, community teams or other partners (patrols, inspections, checkpoints etc.).
• Leading crime prevention/law enforcement teams in the field safely and according to plans and established rules and procedures.
• Ensuring that law enforcement personnel are fully conversant with relevant operating procedures.</v>
      </c>
      <c r="D57" s="13" t="str">
        <f>'3. ALL COMPETENCES (SOURCE)'!D251</f>
        <v>• Details of law enforcement strategies and plans.
• Laws and rights affecting the PA, resources, users and stakeholders and PA personnel.
• Relevant standard operating procedures.
• Field craft (see FLD)</v>
      </c>
      <c r="E57" s="245">
        <f>'3. ALL COMPETENCES (SOURCE)'!E251</f>
        <v>0</v>
      </c>
      <c r="F57" s="13" t="str">
        <f>'3. ALL COMPETENCES (SOURCE)'!F251</f>
        <v>• Submit evidence of leadership in the field of law enforcement, compliance, prevention operations involving all aspects of the job.
• Demonstrate supporting knowledge.</v>
      </c>
      <c r="G57" s="13" t="str">
        <f>'3. ALL COMPETENCES (SOURCE)'!G251</f>
        <v>• Accreditation of prior qualifications and experience.
• Evidence portfolio assessment. 
• Test of knowledge.</v>
      </c>
      <c r="H57" s="14">
        <f>'3. ALL COMPETENCES (SOURCE)'!H251</f>
        <v>0</v>
      </c>
    </row>
    <row r="58" spans="1:8" ht="67.5" customHeight="1" x14ac:dyDescent="0.25">
      <c r="A58" s="380" t="str">
        <f>'3. ALL COMPETENCES (SOURCE)'!A252</f>
        <v>LAR 2.3</v>
      </c>
      <c r="B58" s="383" t="str">
        <f>'3. ALL COMPETENCES (SOURCE)'!B252</f>
        <v>Work with local communities to resist and prevent illegal activities.</v>
      </c>
      <c r="C58" s="388" t="str">
        <f>'3. ALL COMPETENCES (SOURCE)'!C252</f>
        <v>• Providing information and guidance to stakeholders concerning laws and regulations.
• Working with stakeholders to identify their concerns regarding threats, security and other issues.
• Developing contacts and relations with local communities to cooperate in law enforcement.
• Using a range of ‘soft’ techniques to encourage and enable behaviour change and cooperation.
• Responding to requests for law enforcement and security support from local stakeholders.</v>
      </c>
      <c r="D58" s="13" t="str">
        <f>'3. ALL COMPETENCES (SOURCE)'!D252</f>
        <v>• Local communities in and around the PA (see COM).
• Threats and issues affecting local communities.
• Communication skills.</v>
      </c>
      <c r="E58" s="245">
        <f>'3. ALL COMPETENCES (SOURCE)'!E252</f>
        <v>0</v>
      </c>
      <c r="F58" s="13" t="str">
        <f>'3. ALL COMPETENCES (SOURCE)'!F252</f>
        <v>• Submit evidence of constructive and effective cooperation with community members.
• Testimony from community members
• Demonstrate supporting knowledge.</v>
      </c>
      <c r="G58" s="13" t="str">
        <f>'3. ALL COMPETENCES (SOURCE)'!G252</f>
        <v>• Accreditation of prior qualifications and experience.
• Evidence portfolio assessment. 
• Test of knowledge.</v>
      </c>
      <c r="H58" s="14">
        <f>'3. ALL COMPETENCES (SOURCE)'!H252</f>
        <v>0</v>
      </c>
    </row>
    <row r="59" spans="1:8" ht="40.5" customHeight="1" x14ac:dyDescent="0.25">
      <c r="A59" s="380" t="str">
        <f>'3. ALL COMPETENCES (SOURCE)'!A253</f>
        <v>LAR 2.4</v>
      </c>
      <c r="B59" s="383" t="str">
        <f>'3. ALL COMPETENCES (SOURCE)'!B253</f>
        <v xml:space="preserve">Ensure effective and legal apprehension of suspects and violators </v>
      </c>
      <c r="C59" s="388" t="str">
        <f>'3. ALL COMPETENCES (SOURCE)'!C253</f>
        <v>• Ensuring that procedures for detaining, searching or arresting suspects are followed correctly, and that their rights are fully respected.
• Ensuring that law enforcement personnel are fully conversant with relevant operating procedures.
• Securing the support and cooperation of law enforcement agencies in apprehending and detaining suspects.</v>
      </c>
      <c r="D59" s="13" t="str">
        <f>'3. ALL COMPETENCES (SOURCE)'!D253</f>
        <v>• Relevant laws.
• Rights of detainees.
• Relevant standard operating procedures.</v>
      </c>
      <c r="E59" s="245">
        <f>'3. ALL COMPETENCES (SOURCE)'!E253</f>
        <v>0</v>
      </c>
      <c r="F59" s="13" t="str">
        <f>'3. ALL COMPETENCES (SOURCE)'!F253</f>
        <v>• Submit evidence of correct treatment of suspects in a range of situations.
• Demonstrate use of effective and legal questioning techniques.
• Demonstrate supporting knowledge.</v>
      </c>
      <c r="G59" s="13" t="str">
        <f>'3. ALL COMPETENCES (SOURCE)'!G253</f>
        <v>• Accreditation of prior qualifications and experience.
• Practical tests/simulations.
• Evidence portfolio assessment. 
• Test of knowledge.</v>
      </c>
      <c r="H59" s="14">
        <f>'3. ALL COMPETENCES (SOURCE)'!H253</f>
        <v>0</v>
      </c>
    </row>
    <row r="60" spans="1:8" ht="40.5" customHeight="1" x14ac:dyDescent="0.25">
      <c r="A60" s="380" t="str">
        <f>'3. ALL COMPETENCES (SOURCE)'!A254</f>
        <v>LAR 2.5</v>
      </c>
      <c r="B60" s="383" t="str">
        <f>'3. ALL COMPETENCES (SOURCE)'!B254</f>
        <v>Question and secure statements from suspects and witnesses effectively and legally.</v>
      </c>
      <c r="C60" s="388" t="str">
        <f>'3. ALL COMPETENCES (SOURCE)'!C254</f>
        <v>• Using a range of legal and appropriate techniques to gather information from  detainees, suspects and witnesses.
• Taking full and detailed notes of interviews.
• Following correct procedures for taking written statements and for recording interviews.
• Ensuring that their rights are fully respected.</v>
      </c>
      <c r="D60" s="13"/>
      <c r="E60" s="245"/>
      <c r="F60" s="13"/>
      <c r="G60" s="13"/>
      <c r="H60" s="14"/>
    </row>
    <row r="61" spans="1:8" ht="52.5" customHeight="1" x14ac:dyDescent="0.25">
      <c r="A61" s="380" t="str">
        <f>'3. ALL COMPETENCES (SOURCE)'!A255</f>
        <v>LAR 2.6</v>
      </c>
      <c r="B61" s="383" t="str">
        <f>'3. ALL COMPETENCES (SOURCE)'!B255</f>
        <v>Manage crime scenes and seized evidence using correct procedures.</v>
      </c>
      <c r="C61" s="388" t="str">
        <f>'3. ALL COMPETENCES (SOURCE)'!C255</f>
        <v>• Ensuring that correct procedures are followed for: searches of people, vehicles, property, baggage; securing crime scenes; preserving evidence at the scene; noting and collecting evidence;recording, labelling, storage and retrieval of evidence (written and physical).
• Ensuring that law enforcement personnel are fully conversant with relevant operating procedures.</v>
      </c>
      <c r="D61" s="13" t="str">
        <f>'3. ALL COMPETENCES (SOURCE)'!D255</f>
        <v>• Relevant laws.
• Relevant standard operating procedures.</v>
      </c>
      <c r="E61" s="245">
        <f>'3. ALL COMPETENCES (SOURCE)'!E255</f>
        <v>0</v>
      </c>
      <c r="F61" s="13" t="str">
        <f>'3. ALL COMPETENCES (SOURCE)'!F255</f>
        <v>• Submit evidence of correct management of a range of crime scenes. 
• Submit evidence of management of collected evidence.
• Demonstrate supporting knowledge.</v>
      </c>
      <c r="G61" s="13" t="str">
        <f>'3. ALL COMPETENCES (SOURCE)'!G255</f>
        <v>• Accreditation of prior qualifications and experience.
• Practical tests/simulations.
• Evidence portfolio assessment. 
• Test of knowledge.</v>
      </c>
      <c r="H61" s="14">
        <f>'3. ALL COMPETENCES (SOURCE)'!H255</f>
        <v>0</v>
      </c>
    </row>
    <row r="62" spans="1:8" ht="27" customHeight="1" x14ac:dyDescent="0.25">
      <c r="A62" s="380" t="str">
        <f>'3. ALL COMPETENCES (SOURCE)'!A256</f>
        <v>LAR 2.7</v>
      </c>
      <c r="B62" s="383" t="str">
        <f>'3. ALL COMPETENCES (SOURCE)'!B256</f>
        <v>Process legal cases related to violations.</v>
      </c>
      <c r="C62" s="388" t="str">
        <f>'3. ALL COMPETENCES (SOURCE)'!C256</f>
        <v xml:space="preserve">• Pursuing cases through all the required stages (formal reporting of events, follow up investigations, collecting further evidence, securing witness testimony, presenting a case, providing formal testimony).
• Collaborating with law enforcement agencies and the judiciary.
</v>
      </c>
      <c r="D62" s="13" t="str">
        <f>'3. ALL COMPETENCES (SOURCE)'!D256</f>
        <v>• Details of legal processes.
• Relevant standard operating procedures.</v>
      </c>
      <c r="E62" s="245">
        <f>'3. ALL COMPETENCES (SOURCE)'!E256</f>
        <v>0</v>
      </c>
      <c r="F62" s="13" t="str">
        <f>'3. ALL COMPETENCES (SOURCE)'!F256</f>
        <v>• Submit evidence of pursuit of a case through all required stages.
• Demonstrate supporting knowledge.</v>
      </c>
      <c r="G62" s="13" t="str">
        <f>'3. ALL COMPETENCES (SOURCE)'!G256</f>
        <v>• Accreditation of prior qualifications and experience.
• Practical tests/simulations.
• Evidence portfolio assessment. 
• Test of knowledge.</v>
      </c>
      <c r="H62" s="14">
        <f>'3. ALL COMPETENCES (SOURCE)'!H256</f>
        <v>0</v>
      </c>
    </row>
    <row r="63" spans="1:8" ht="63.75" customHeight="1" x14ac:dyDescent="0.25">
      <c r="A63" s="380" t="str">
        <f>'3. ALL COMPETENCES (SOURCE)'!A257</f>
        <v>LAR 2.8</v>
      </c>
      <c r="B63" s="383" t="str">
        <f>'3. ALL COMPETENCES (SOURCE)'!B257</f>
        <v>Conduct complex investigations into environmental crime and/or security threats.</v>
      </c>
      <c r="C63" s="388" t="str">
        <f>'3. ALL COMPETENCES (SOURCE)'!C257</f>
        <v>• Gathering evidence using a range of means, e.g.: working with informants and ensuring their security; conducting covert observation and information gathering; conducting trade chain investigations outside the protected area.
• Collaborating with law enforcement authorities.</v>
      </c>
      <c r="D63" s="13" t="str">
        <f>'3. ALL COMPETENCES (SOURCE)'!D257</f>
        <v>• A range of appropriate investigative techniques.
• Roles of law enforcement agencies.</v>
      </c>
      <c r="E63" s="245">
        <f>'3. ALL COMPETENCES (SOURCE)'!E257</f>
        <v>0</v>
      </c>
      <c r="F63" s="13" t="str">
        <f>'3. ALL COMPETENCES (SOURCE)'!F257</f>
        <v>• Evidence of implementation of a detailed investigation
• Demonstrate supporting knowledge.</v>
      </c>
      <c r="G63" s="13" t="str">
        <f>'3. ALL COMPETENCES (SOURCE)'!G257</f>
        <v>• Accreditation of prior qualifications and experience.
• Evidence portfolio assessment. 
• Oral/written test of knowledge</v>
      </c>
      <c r="H63" s="14">
        <f>'3. ALL COMPETENCES (SOURCE)'!H257</f>
        <v>0</v>
      </c>
    </row>
    <row r="64" spans="1:8" ht="75.75" customHeight="1" x14ac:dyDescent="0.25">
      <c r="A64" s="380" t="str">
        <f>'3. ALL COMPETENCES (SOURCE)'!A258</f>
        <v>LAR 2.9</v>
      </c>
      <c r="B64" s="383" t="str">
        <f>'3. ALL COMPETENCES (SOURCE)'!B258</f>
        <v>Address major security threats in the field.</v>
      </c>
      <c r="C64" s="388" t="str">
        <f>'3. ALL COMPETENCES (SOURCE)'!C258</f>
        <v>• Ensuring the security of staff, local stakeholders and visitors against physical threats.
• Identifying security threats, developing threat reduction/response procedures for personnel, staff and stakeholders.
• Providing instruction and guidance and ensuring procedures are followed.</v>
      </c>
      <c r="D64" s="13" t="str">
        <f>'3. ALL COMPETENCES (SOURCE)'!D258</f>
        <v>• Major likely threats and suitable responses.
• Relevant standard operating procedures.</v>
      </c>
      <c r="E64" s="245">
        <f>'3. ALL COMPETENCES (SOURCE)'!E258</f>
        <v>0</v>
      </c>
      <c r="F64" s="13" t="str">
        <f>'3. ALL COMPETENCES (SOURCE)'!F258</f>
        <v>• Evidence of development and implementation of threat reduction/response plans.
• Demonstrate supporting knowledge.</v>
      </c>
      <c r="G64" s="13" t="str">
        <f>'3. ALL COMPETENCES (SOURCE)'!G258</f>
        <v>• Accreditation of prior qualifications and experience.
• Evidence portfolio assessment. 
• Test of knowledge.</v>
      </c>
      <c r="H64" s="14">
        <f>'3. ALL COMPETENCES (SOURCE)'!H258</f>
        <v>0</v>
      </c>
    </row>
    <row r="65" spans="1:8" ht="75.75" customHeight="1" x14ac:dyDescent="0.25">
      <c r="A65" s="380" t="str">
        <f>'3. ALL COMPETENCES (SOURCE)'!A259</f>
        <v>LAR 2.10</v>
      </c>
      <c r="B65" s="383" t="str">
        <f>'3. ALL COMPETENCES (SOURCE)'!B259</f>
        <v>Ensure that correct procedures are followed for use of firearms.</v>
      </c>
      <c r="C65" s="388" t="str">
        <f>'3. ALL COMPETENCES (SOURCE)'!C259</f>
        <v>• Ensuring that correct and legally required procedures are complied with for all aspects of firearms use (e.g. registration of firearms, storage of arms and ammunition, maintenance and checking, training and certification of authorised users, issuing of firearms and ammunition, correct use, observance of standard operating procedures and rules of engagement, reporting and documentation of incidents).
• Providing a high level of training and supervision.</v>
      </c>
      <c r="D65" s="13"/>
      <c r="E65" s="245"/>
      <c r="F65" s="13"/>
      <c r="G65" s="13"/>
      <c r="H65" s="14"/>
    </row>
    <row r="66" spans="1:8" ht="29.25" customHeight="1" x14ac:dyDescent="0.25">
      <c r="A66" s="380" t="str">
        <f>'3. ALL COMPETENCES (SOURCE)'!A260</f>
        <v>LAR 2.11</v>
      </c>
      <c r="B66" s="383" t="str">
        <f>'3. ALL COMPETENCES (SOURCE)'!B260</f>
        <v>Deploy and use remote surveillance equipment.</v>
      </c>
      <c r="C66" s="388" t="str">
        <f>'3. ALL COMPETENCES (SOURCE)'!C260</f>
        <v>• Effectively deploying and gathering information using equipment such as unmanned aerial vehicles, automatic cameras, radar, balloons, shot detectors, metal detectors etc.</v>
      </c>
      <c r="D66" s="13" t="str">
        <f>'3. ALL COMPETENCES (SOURCE)'!D260</f>
        <v>• Uses and limitations of available equipment.
• Safe, use, legal use and maintenance of equipment.</v>
      </c>
      <c r="E66" s="245">
        <f>'3. ALL COMPETENCES (SOURCE)'!E260</f>
        <v>0</v>
      </c>
      <c r="F66" s="13" t="str">
        <f>'3. ALL COMPETENCES (SOURCE)'!F260</f>
        <v xml:space="preserve">• Evidence of successful deployment of 2 types of remote surveillance </v>
      </c>
      <c r="G66" s="13" t="str">
        <f>'3. ALL COMPETENCES (SOURCE)'!G260</f>
        <v>• Accreditation of prior qualifications and experience.
• Evidence portfolio assessment. 
• Test of knowledge.</v>
      </c>
      <c r="H66" s="14">
        <f>'3. ALL COMPETENCES (SOURCE)'!H260</f>
        <v>0</v>
      </c>
    </row>
    <row r="67" spans="1:8" ht="41.25" customHeight="1" x14ac:dyDescent="0.25">
      <c r="A67" s="338" t="str">
        <f>'3. ALL COMPETENCES (SOURCE)'!A275</f>
        <v>CATEGORY</v>
      </c>
      <c r="B67" s="361" t="str">
        <f>'3. ALL COMPETENCES (SOURCE)'!B275</f>
        <v>COM. LOCAL COMMUNITIES AND CULTURES</v>
      </c>
      <c r="C67" s="377" t="str">
        <f>'3. ALL COMPETENCES (SOURCE)'!C275</f>
        <v xml:space="preserve">
Establishing systems of protected area governance and management that address the needs and rights of local communities.</v>
      </c>
      <c r="D67" s="146" t="str">
        <f>'3. ALL COMPETENCES (SOURCE)'!D275</f>
        <v xml:space="preserve"> </v>
      </c>
      <c r="E67" s="244">
        <f>'3. ALL COMPETENCES (SOURCE)'!E275</f>
        <v>0</v>
      </c>
      <c r="F67" s="179">
        <f>'3. ALL COMPETENCES (SOURCE)'!F275</f>
        <v>0</v>
      </c>
      <c r="G67" s="179">
        <f>'3. ALL COMPETENCES (SOURCE)'!G275</f>
        <v>0</v>
      </c>
      <c r="H67" s="38">
        <f>'3. ALL COMPETENCES (SOURCE)'!H275</f>
        <v>0</v>
      </c>
    </row>
    <row r="68" spans="1:8" ht="32.25" customHeight="1" x14ac:dyDescent="0.25">
      <c r="A68" s="362" t="str">
        <f>'3. ALL COMPETENCES (SOURCE)'!A296</f>
        <v>COM 2</v>
      </c>
      <c r="B68" s="362" t="str">
        <f>'3. ALL COMPETENCES (SOURCE)'!B296</f>
        <v>LOCAL COMMUNITIES AND CULTURES. LEVEL 2</v>
      </c>
      <c r="C68" s="347" t="str">
        <f>'3. ALL COMPETENCES (SOURCE)'!C296</f>
        <v>Collaborate with local communities to implement activities that address the needs of people and the functions of the protected area.</v>
      </c>
      <c r="D68" s="302" t="str">
        <f>'3. ALL COMPETENCES (SOURCE)'!D296</f>
        <v>• Diversity of local stakeholders, communities and cultures (traditions, languages, practices, livelihoods. rights, obligations, needs and concerns).
• Principles and practices for working with local communities and indigenous peoples.</v>
      </c>
      <c r="E68" s="303" t="str">
        <f>'3. ALL COMPETENCES (SOURCE)'!E296</f>
        <v xml:space="preserve"> FLD 2; CAC 2; AWA 2; BIO 2; LAR 2</v>
      </c>
      <c r="F68" s="180" t="str">
        <f>'3. ALL COMPETENCES (SOURCE)'!F296</f>
        <v>EXAMPLE PERFORMANCE CRITERIA</v>
      </c>
      <c r="G68" s="180" t="str">
        <f>'3. ALL COMPETENCES (SOURCE)'!G296</f>
        <v>EXAMPLE MEANS OF ASSESSMENT</v>
      </c>
      <c r="H68" s="64" t="str">
        <f>'3. ALL COMPETENCES (SOURCE)'!H296</f>
        <v>RECOMMENDED PRIOR COMPETENCE REQUIREMENTS FOR THE LEVEL</v>
      </c>
    </row>
    <row r="69" spans="1:8" ht="32.25" customHeight="1" x14ac:dyDescent="0.25">
      <c r="A69" s="375" t="str">
        <f>'3. ALL COMPETENCES (SOURCE)'!A297</f>
        <v>Code</v>
      </c>
      <c r="B69" s="26" t="str">
        <f>'3. ALL COMPETENCES (SOURCE)'!B297</f>
        <v>Competence Statement.
The individual should be able to:</v>
      </c>
      <c r="C69" s="376" t="str">
        <f>'3. ALL COMPETENCES (SOURCE)'!C297</f>
        <v>Details, scope and variations. 
A brief explanation of the competence.</v>
      </c>
      <c r="D69" s="197" t="str">
        <f>'3. ALL COMPETENCES (SOURCE)'!D297</f>
        <v>Main specific knowledge requirements for the competence.</v>
      </c>
      <c r="E69" s="105" t="str">
        <f>'3. ALL COMPETENCES (SOURCE)'!E297</f>
        <v xml:space="preserve"> </v>
      </c>
      <c r="F69" s="199" t="str">
        <f>'3. ALL COMPETENCES (SOURCE)'!F297</f>
        <v>Example performance criteria for certification</v>
      </c>
      <c r="G69" s="199" t="str">
        <f>'3. ALL COMPETENCES (SOURCE)'!G297</f>
        <v>Example means of assessment</v>
      </c>
      <c r="H69" s="100" t="str">
        <f>'3. ALL COMPETENCES (SOURCE)'!H297</f>
        <v>UNI; COM 1; CAC 1</v>
      </c>
    </row>
    <row r="70" spans="1:8" ht="67.5" customHeight="1" x14ac:dyDescent="0.25">
      <c r="A70" s="380" t="str">
        <f>'3. ALL COMPETENCES (SOURCE)'!A298</f>
        <v>COM 2.1</v>
      </c>
      <c r="B70" s="383" t="str">
        <f>'3. ALL COMPETENCES (SOURCE)'!B298</f>
        <v>Maintain productive and equitable working relationships with local communities.</v>
      </c>
      <c r="C70" s="382" t="str">
        <f>'3. ALL COMPETENCES (SOURCE)'!C298</f>
        <v>• Maintaining regular formal and informal contact with communities.
• Building and maintaining constructive working relationships with local leaders and influential people. 
• Understanding and addressing differences of opinion and potential conflicts. 
• Participating actively and constructively in meetings, workshops and community events. 
• Coordinating and facilitating community engagement activities and events.</v>
      </c>
      <c r="D70" s="144" t="str">
        <f>'3. ALL COMPETENCES (SOURCE)'!D298</f>
        <v>• Local communities and their cultures.
• Issues that may be sensitive or subject to differing opinions.
• Policies and regulations of the PA affecting local people.
• Techniques for constructive communication and conflict avoidance (see CAC).</v>
      </c>
      <c r="E70" s="245">
        <f>'3. ALL COMPETENCES (SOURCE)'!E298</f>
        <v>0</v>
      </c>
      <c r="F70" s="13" t="str">
        <f>'3. ALL COMPETENCES (SOURCE)'!F298</f>
        <v>• Submit evidence of constructive and effective cooperation with protected area communities.
• Demonstrate supporting knowledge.</v>
      </c>
      <c r="G70" s="13" t="str">
        <f>'3. ALL COMPETENCES (SOURCE)'!G298</f>
        <v>• Accreditation of prior qualifications and experience.
• Evidence portfolio assessment. 
• Testimony from community members.
• Test of knowledge.</v>
      </c>
      <c r="H70" s="14">
        <f>'3. ALL COMPETENCES (SOURCE)'!H298</f>
        <v>0</v>
      </c>
    </row>
    <row r="71" spans="1:8" ht="79.5" customHeight="1" x14ac:dyDescent="0.25">
      <c r="A71" s="380" t="str">
        <f>'3. ALL COMPETENCES (SOURCE)'!A299</f>
        <v>COM 2.2</v>
      </c>
      <c r="B71" s="383" t="str">
        <f>'3. ALL COMPETENCES (SOURCE)'!B299</f>
        <v>Plan, lead and report on cultural and socio economic surveys and assessments.</v>
      </c>
      <c r="C71" s="382" t="str">
        <f>'3. ALL COMPETENCES (SOURCE)'!C299</f>
        <v xml:space="preserve">• Identifying survey/monitoring purpose, targets and methods.
• Identifying and mobilising personnel, equipment, and logistics.
• Collecting information on communities, local forms of governance, social conditions, livelihoods, resource use, culture etc.
• Collating, analysing and presenting results. 
• Making practical recommendations for improving management practice.
</v>
      </c>
      <c r="D71" s="13" t="str">
        <f>'3. ALL COMPETENCES (SOURCE)'!D299</f>
        <v>• Principles and practice of field based survey and participatory research work with local communities.
• Processes and techniques for collecting information (e.g. questionnaires, household interviews, observation surveys, focus groups, participatory mapping etc.).</v>
      </c>
      <c r="E71" s="245">
        <f>'3. ALL COMPETENCES (SOURCE)'!E299</f>
        <v>0</v>
      </c>
      <c r="F71" s="13" t="str">
        <f>'3. ALL COMPETENCES (SOURCE)'!F299</f>
        <v>• Submit a report on a detailed field based community survey (or 3 smaller surveys) demonstrating use of a range of appropriate techniques, including extensive use of participatory approaches
• Submit the socio economic description and evaluation sections of a PA management plan
• Demonstrate supporting knowledge.</v>
      </c>
      <c r="G71" s="13" t="str">
        <f>'3. ALL COMPETENCES (SOURCE)'!G299</f>
        <v>• Accreditation of prior qualifications and experience.
• Evidence portfolio assessment. 
• Testimony from community members.
• Test of knowledge.</v>
      </c>
      <c r="H71" s="14">
        <f>'3. ALL COMPETENCES (SOURCE)'!H299</f>
        <v>0</v>
      </c>
    </row>
    <row r="72" spans="1:8" ht="52.5" customHeight="1" x14ac:dyDescent="0.25">
      <c r="A72" s="380" t="str">
        <f>'3. ALL COMPETENCES (SOURCE)'!A300</f>
        <v>COM 2.3</v>
      </c>
      <c r="B72" s="390" t="str">
        <f>'3. ALL COMPETENCES (SOURCE)'!B300</f>
        <v>Facilitate and support agreements for community based sustainable use of natural resources.</v>
      </c>
      <c r="C72" s="382" t="str">
        <f>'3. ALL COMPETENCES (SOURCE)'!C300</f>
        <v>• Working with communities, user groups and conservation specialists to negotiate agreements and regulations for sustainable resource use compatible with the conservation objectives of the PA.
• Monitoring and implementation of agreements and observance of regulations.
• See also BIO 2.6.</v>
      </c>
      <c r="D72" s="13" t="str">
        <f>'3. ALL COMPETENCES (SOURCE)'!D300</f>
        <v>• Principles and practical aspects of sustainable use projects.
• Local needs and demands for product from the PA.
• Project development (see COM 2.4).
• Enterprise development (see COM 2.5).</v>
      </c>
      <c r="E72" s="245">
        <f>'3. ALL COMPETENCES (SOURCE)'!E300</f>
        <v>0</v>
      </c>
      <c r="F72" s="13" t="str">
        <f>'3. ALL COMPETENCES (SOURCE)'!F300</f>
        <v>• Submit evidence based, practical and participatorily developed recommendations for sustainable use.
• Draft relevant sections on sustainable use in a PA management plan.
• Demonstrate supporting knowledge.</v>
      </c>
      <c r="G72" s="13" t="str">
        <f>'3. ALL COMPETENCES (SOURCE)'!G300</f>
        <v>• Accreditation of prior qualifications and experience.
• Evidence portfolio assessment. 
• Testimony from community members.
• Test of knowledge.</v>
      </c>
      <c r="H72" s="14">
        <f>'3. ALL COMPETENCES (SOURCE)'!H300</f>
        <v>0</v>
      </c>
    </row>
    <row r="73" spans="1:8" ht="55.5" customHeight="1" x14ac:dyDescent="0.25">
      <c r="A73" s="380" t="str">
        <f>'3. ALL COMPETENCES (SOURCE)'!A301</f>
        <v>COM 2.4</v>
      </c>
      <c r="B73" s="383" t="str">
        <f>'3. ALL COMPETENCES (SOURCE)'!B301</f>
        <v>Facilitate and support establishment of community development projects.</v>
      </c>
      <c r="C73" s="382" t="str">
        <f>'3. ALL COMPETENCES (SOURCE)'!C301</f>
        <v>• Enabling access for communities to specialist knowledge, advice and support (e.g. access to extension services, advice on sustainable harvesting, information on projects and programmes, sources of funding and credit, welfare services, educational services, credit facilities etc.).
• Supporting establishment of compatible development activities identified by/with local communities.</v>
      </c>
      <c r="D73" s="144" t="str">
        <f>'3. ALL COMPETENCES (SOURCE)'!D301</f>
        <v>• Development needs and priorities of local communities.
• Participatory planning and management techniques and processes.
• Range of potential sources of development assistance, funding, microfinance etc.</v>
      </c>
      <c r="E73" s="245">
        <f>'3. ALL COMPETENCES (SOURCE)'!E301</f>
        <v>0</v>
      </c>
      <c r="F73" s="13" t="str">
        <f>'3. ALL COMPETENCES (SOURCE)'!F301</f>
        <v>• Submit evidence of participatory facilitation/implementation of a successful community development project. 
• Demonstrate supporting knowledge.</v>
      </c>
      <c r="G73" s="13" t="str">
        <f>'3. ALL COMPETENCES (SOURCE)'!G301</f>
        <v>• Accreditation of prior qualifications and experience.
• Evidence portfolio assessment. 
• Testimony from community members.
• Test of knowledge.</v>
      </c>
      <c r="H73" s="14">
        <f>'3. ALL COMPETENCES (SOURCE)'!H301</f>
        <v>0</v>
      </c>
    </row>
    <row r="74" spans="1:8" ht="39.75" customHeight="1" x14ac:dyDescent="0.25">
      <c r="A74" s="380" t="str">
        <f>'3. ALL COMPETENCES (SOURCE)'!A302</f>
        <v>COM 2.5</v>
      </c>
      <c r="B74" s="383" t="str">
        <f>'3. ALL COMPETENCES (SOURCE)'!B302</f>
        <v>Facilitate and support establishment of community based economic enterprises.</v>
      </c>
      <c r="C74" s="382" t="str">
        <f>'3. ALL COMPETENCES (SOURCE)'!C302</f>
        <v xml:space="preserve">• Working with communities to establish and operate social and environmental enterprises compatible with the objectives of the protected area (for example tourism services, processing/sale of sustainably harvested resources, provision of local services etc.).
</v>
      </c>
      <c r="D74" s="13" t="str">
        <f>'3. ALL COMPETENCES (SOURCE)'!D302</f>
        <v>• Laws and regulations related to small enterprise development.
• Mechanisms for access to credit and financial services.
• Small enterprise planning, development, marketing and management.</v>
      </c>
      <c r="E74" s="245">
        <f>'3. ALL COMPETENCES (SOURCE)'!E302</f>
        <v>0</v>
      </c>
      <c r="F74" s="13" t="str">
        <f>'3. ALL COMPETENCES (SOURCE)'!F302</f>
        <v>• Submit evidence of support for establishment of a viable economic enterprise with PA community members.
• Demonstrate supporting knowledge.</v>
      </c>
      <c r="G74" s="13" t="str">
        <f>'3. ALL COMPETENCES (SOURCE)'!G302</f>
        <v>• Accreditation of prior qualifications and experience.
• Evidence portfolio assessment. 
• Testimony from community members.
• Test of knowledge.</v>
      </c>
      <c r="H74" s="14">
        <f>'3. ALL COMPETENCES (SOURCE)'!H302</f>
        <v>0</v>
      </c>
    </row>
    <row r="75" spans="1:8" ht="54.75" customHeight="1" x14ac:dyDescent="0.25">
      <c r="A75" s="380" t="str">
        <f>'3. ALL COMPETENCES (SOURCE)'!A303</f>
        <v>COM 2.6</v>
      </c>
      <c r="B75" s="383" t="str">
        <f>'3. ALL COMPETENCES (SOURCE)'!B303</f>
        <v>Plan, lead and report on measures to safeguard historic sites, structures and artefacts.</v>
      </c>
      <c r="C75" s="382" t="str">
        <f>'3. ALL COMPETENCES (SOURCE)'!C303</f>
        <v>• Conducting participatory surveys and assessments of ‘immovable’ heritage (archaeological and historic features and locations) within the PA.
• Working with local communities to propose measures for the management and protection of important elements of immovable and/or portable heritage.</v>
      </c>
      <c r="D75" s="13" t="str">
        <f>'3. ALL COMPETENCES (SOURCE)'!D303</f>
        <v>• Archaeological and cultural landscape survey techniques.
• Techniques for preservation/restoration of archaeological/ historic sites.
• Techniques for preservation and care of finds and historic artefacts.</v>
      </c>
      <c r="E75" s="245">
        <f>'3. ALL COMPETENCES (SOURCE)'!E303</f>
        <v>0</v>
      </c>
      <c r="F75" s="13" t="str">
        <f>'3. ALL COMPETENCES (SOURCE)'!F303</f>
        <v>• Submit evidence of successful introduction of measures to survey and safeguard sites, structures and objects of cultural importance.
• Demonstrate supporting knowledge.</v>
      </c>
      <c r="G75" s="13" t="str">
        <f>'3. ALL COMPETENCES (SOURCE)'!G303</f>
        <v>• Accreditation of prior qualifications and experience.
• Evidence portfolio assessment. 
• Testimony from community members.
• Test of knowledge.</v>
      </c>
      <c r="H75" s="14">
        <f>'3. ALL COMPETENCES (SOURCE)'!H303</f>
        <v>0</v>
      </c>
    </row>
    <row r="76" spans="1:8" ht="48.75" customHeight="1" x14ac:dyDescent="0.25">
      <c r="A76" s="380" t="str">
        <f>'3. ALL COMPETENCES (SOURCE)'!A304</f>
        <v>COM 2.7</v>
      </c>
      <c r="B76" s="383" t="str">
        <f>'3. ALL COMPETENCES (SOURCE)'!B304</f>
        <v>Plan lead and report on measures to safeguard intangible cultural heritage.</v>
      </c>
      <c r="C76" s="382" t="str">
        <f>'3. ALL COMPETENCES (SOURCE)'!C304</f>
        <v>• Conducting participatory surveys and assessments of ‘intangible heritage ’ (traditions, skills, arts, designs, oral history etc.) of PA communities.
• Working with local communities to propose measures to safeguard intangible heritage.</v>
      </c>
      <c r="D76" s="13" t="str">
        <f>'3. ALL COMPETENCES (SOURCE)'!D304</f>
        <v>• Relevant specialist technical knowledge.
• Participatory survey and research techniques.
• Options for sustaining traditions and other intangible heritage.</v>
      </c>
      <c r="E76" s="245">
        <f>'3. ALL COMPETENCES (SOURCE)'!E304</f>
        <v>0</v>
      </c>
      <c r="F76" s="13" t="str">
        <f>'3. ALL COMPETENCES (SOURCE)'!F304</f>
        <v>• Submit evidence of successful introduction of measures to document and sustain local cultural heritage.
• Demonstrate supporting knowledge.</v>
      </c>
      <c r="G76" s="13" t="str">
        <f>'3. ALL COMPETENCES (SOURCE)'!G304</f>
        <v>• Accreditation of prior qualifications and experience.
• Evidence portfolio assessment. 
• Testimony from community members.
• Test of knowledge.</v>
      </c>
      <c r="H76" s="14">
        <f>'3. ALL COMPETENCES (SOURCE)'!H304</f>
        <v>0</v>
      </c>
    </row>
    <row r="77" spans="1:8" ht="31.5" x14ac:dyDescent="0.25">
      <c r="A77" s="361" t="str">
        <f>'3. ALL COMPETENCES (SOURCE)'!A310</f>
        <v>CATEGORY</v>
      </c>
      <c r="B77" s="361" t="str">
        <f>'3. ALL COMPETENCES (SOURCE)'!B310</f>
        <v>TRP. TOURISM, RECREATION AND PUBLIC USE</v>
      </c>
      <c r="C77" s="346" t="str">
        <f>'3. ALL COMPETENCES (SOURCE)'!C310</f>
        <v>Providing environmentally and economically sustainable tourism and recreation opportunities in and around protected areas.</v>
      </c>
      <c r="D77" s="131" t="str">
        <f>'3. ALL COMPETENCES (SOURCE)'!D310</f>
        <v xml:space="preserve"> </v>
      </c>
      <c r="E77" s="236">
        <f>'3. ALL COMPETENCES (SOURCE)'!E310</f>
        <v>0</v>
      </c>
      <c r="F77" s="186">
        <f>'3. ALL COMPETENCES (SOURCE)'!F310</f>
        <v>0</v>
      </c>
      <c r="G77" s="186">
        <f>'3. ALL COMPETENCES (SOURCE)'!G310</f>
        <v>0</v>
      </c>
      <c r="H77" s="99">
        <f>'3. ALL COMPETENCES (SOURCE)'!H310</f>
        <v>0</v>
      </c>
    </row>
    <row r="78" spans="1:8" ht="30.75" customHeight="1" x14ac:dyDescent="0.25">
      <c r="A78" s="333" t="str">
        <f>'3. ALL COMPETENCES (SOURCE)'!A329</f>
        <v>TRP 2</v>
      </c>
      <c r="B78" s="333" t="str">
        <f>'3. ALL COMPETENCES (SOURCE)'!B329</f>
        <v>TOURISM, RECREATION AND PUBLIC USE. LEVEL 2</v>
      </c>
      <c r="C78" s="328" t="str">
        <f>'3. ALL COMPETENCES (SOURCE)'!C329</f>
        <v>Plan, manage and monitor programmes, activities and services for visitors to the protected area.</v>
      </c>
      <c r="D78" s="302" t="str">
        <f>'3. ALL COMPETENCES (SOURCE)'!D329</f>
        <v>• Organisational policies and procedures for tourism, recreation and public use.
• Role of tourism and visitation in the management of protected areas.
• Basic principles of ecotourism and nature based tourism.
• The tourism sector in the region around the protected area.</v>
      </c>
      <c r="E78" s="303" t="str">
        <f>'3. ALL COMPETENCES (SOURCE)'!E329</f>
        <v xml:space="preserve"> AWA 2; CAC 2; COM 2; TEC 2; ADR 2</v>
      </c>
      <c r="F78" s="180" t="str">
        <f>'3. ALL COMPETENCES (SOURCE)'!F329</f>
        <v>EXAMPLE PERFORMANCE CRITERIA</v>
      </c>
      <c r="G78" s="180" t="str">
        <f>'3. ALL COMPETENCES (SOURCE)'!G329</f>
        <v>EXAMPLE MEANS OF ASSESSMENT</v>
      </c>
      <c r="H78" s="64" t="str">
        <f>'3. ALL COMPETENCES (SOURCE)'!H329</f>
        <v>RECOMMENDED PRIOR COMPETENCE REQUIREMENTS FOR THE LEVEL</v>
      </c>
    </row>
    <row r="79" spans="1:8" ht="30.75" customHeight="1" x14ac:dyDescent="0.25">
      <c r="A79" s="334" t="str">
        <f>'3. ALL COMPETENCES (SOURCE)'!A330</f>
        <v>Code</v>
      </c>
      <c r="B79" s="334" t="str">
        <f>'3. ALL COMPETENCES (SOURCE)'!B330</f>
        <v>Competence Statement.The individual should be able to:</v>
      </c>
      <c r="C79" s="329" t="str">
        <f>'3. ALL COMPETENCES (SOURCE)'!C330</f>
        <v>Details, scope and variations. 
A brief explanation of the competence.</v>
      </c>
      <c r="D79" s="143" t="str">
        <f>'3. ALL COMPETENCES (SOURCE)'!D330</f>
        <v>Main specific knowledge requirements for the competence.</v>
      </c>
      <c r="E79" s="105" t="str">
        <f>'3. ALL COMPETENCES (SOURCE)'!E330</f>
        <v xml:space="preserve"> </v>
      </c>
      <c r="F79" s="184" t="str">
        <f>'3. ALL COMPETENCES (SOURCE)'!F330</f>
        <v>Example performance criteria for certification</v>
      </c>
      <c r="G79" s="184" t="str">
        <f>'3. ALL COMPETENCES (SOURCE)'!G330</f>
        <v>Example means of assessment</v>
      </c>
      <c r="H79" s="100" t="str">
        <f>'3. ALL COMPETENCES (SOURCE)'!H330</f>
        <v>UNI; TRP 1; CAC 1</v>
      </c>
    </row>
    <row r="80" spans="1:8" ht="78.75" customHeight="1" x14ac:dyDescent="0.25">
      <c r="A80" s="380" t="str">
        <f>'3. ALL COMPETENCES (SOURCE)'!A331</f>
        <v>TRP 2.1</v>
      </c>
      <c r="B80" s="381" t="str">
        <f>'3. ALL COMPETENCES (SOURCE)'!B331</f>
        <v>Manage visitation and use of facilities.</v>
      </c>
      <c r="C80" s="382" t="str">
        <f>'3. ALL COMPETENCES (SOURCE)'!C331</f>
        <v xml:space="preserve">• Ensuring that visitor activities and experiences offered by the PA (and contractors, partners and franchise holders) are conducted to a high standard (quality of experience, safety, supervision etc.).
• Ensuring day to day management of facilities (entrance gates, information centres, car parks, retail outlets, trails, washrooms, play areas etc.).
• Supervising personnel responsible for operating facilities and leading visitor activities (guides, interpreters, recreation rangers, reception personnel).
• Reporting problems and solving them where possible.
• Maintaining records and preparing reports.
</v>
      </c>
      <c r="D80" s="13" t="str">
        <f>'3. ALL COMPETENCES (SOURCE)'!D331</f>
        <v>• Recreation opportunities offered by the PA and expected standards of visitor experiences.
• Expected standards of maintenance, condition, hygiene etc. of visitor facilities.
• Regulations affecting the site and activities.</v>
      </c>
      <c r="E80" s="245">
        <f>'3. ALL COMPETENCES (SOURCE)'!E331</f>
        <v>0</v>
      </c>
      <c r="F80" s="13" t="str">
        <f>'3. ALL COMPETENCES (SOURCE)'!F331</f>
        <v>• Submit evidence of effective management of diverse visitor facilities.
• Submit reports on management activities.
• Demonstrate supporting knowledge.</v>
      </c>
      <c r="G80" s="13" t="str">
        <f>'3. ALL COMPETENCES (SOURCE)'!G331</f>
        <v>• Accreditation of prior qualifications and experience.
• Evidence portfolio assessment. 
• Testimony from supervisors.
• Test of knowledge.</v>
      </c>
      <c r="H80" s="14">
        <f>'3. ALL COMPETENCES (SOURCE)'!H331</f>
        <v>0</v>
      </c>
    </row>
    <row r="81" spans="1:8" ht="66" customHeight="1" x14ac:dyDescent="0.25">
      <c r="A81" s="380" t="str">
        <f>'3. ALL COMPETENCES (SOURCE)'!A332</f>
        <v>TRP 2.2</v>
      </c>
      <c r="B81" s="381" t="str">
        <f>'3. ALL COMPETENCES (SOURCE)'!B332</f>
        <v>Manage needs and behaviour of visitors.</v>
      </c>
      <c r="C81" s="382" t="str">
        <f>'3. ALL COMPETENCES (SOURCE)'!C332</f>
        <v>• Ensuring that visitors are well informed, comply with regulations, and are well regulated/supervised.
• Supervising and supporting guides and tourism staff who work directly with visitors.
• Dealing with problems related to visitors (conflicts, emergencies, accidents, breaches of regulations etc.).</v>
      </c>
      <c r="D81" s="13" t="str">
        <f>'3. ALL COMPETENCES (SOURCE)'!D332</f>
        <v xml:space="preserve">• Regulations and codes of conduct of the protected area.
• Interpersonal skills for dealing with visitors in different situations (see CAC).
• Emergency response procedures.
• First aid (see FLD).
</v>
      </c>
      <c r="E81" s="245">
        <f>'3. ALL COMPETENCES (SOURCE)'!E332</f>
        <v>0</v>
      </c>
      <c r="F81" s="13" t="str">
        <f>'3. ALL COMPETENCES (SOURCE)'!F332</f>
        <v>• Submit evidence of successful visitor management.
• Demonstrate specific techniques for dealing with accidents, emergencies, conflicts etc. 
• Demonstrate supporting knowledge.</v>
      </c>
      <c r="G81" s="13" t="str">
        <f>'3. ALL COMPETENCES (SOURCE)'!G332</f>
        <v>• Accreditation of prior qualifications and experience.
• Evidence portfolio assessment. 
• Testimony from supervisors.
• Test of knowledge.</v>
      </c>
      <c r="H81" s="14">
        <f>'3. ALL COMPETENCES (SOURCE)'!H332</f>
        <v>0</v>
      </c>
    </row>
    <row r="82" spans="1:8" ht="26.25" customHeight="1" x14ac:dyDescent="0.25">
      <c r="A82" s="380" t="str">
        <f>'3. ALL COMPETENCES (SOURCE)'!A333</f>
        <v>TRP 2.3</v>
      </c>
      <c r="B82" s="381" t="str">
        <f>'3. ALL COMPETENCES (SOURCE)'!B333</f>
        <v>Monitor and manage the impacts (environmental and social) of visitation.</v>
      </c>
      <c r="C82" s="382" t="str">
        <f>'3. ALL COMPETENCES (SOURCE)'!C333</f>
        <v>• Identifying actual and potential impacts of tourism and recreation on the environment and social values of the PA.
• Monitoring and reporting on impacts using appropriate indicators and methods. See also BIO 2.
• Specifying responses and remedial actions to address impacts.</v>
      </c>
      <c r="D82" s="13" t="str">
        <f>'3. ALL COMPETENCES (SOURCE)'!D333</f>
        <v>• Possible impacts of visitation.
• Principles and practices of monitoring.
• Range of possible actions to prevent, avoid, reduce or mitigate impacts.</v>
      </c>
      <c r="E82" s="245">
        <f>'3. ALL COMPETENCES (SOURCE)'!E333</f>
        <v>0</v>
      </c>
      <c r="F82" s="13" t="str">
        <f>'3. ALL COMPETENCES (SOURCE)'!F333</f>
        <v>• Submit a report on identification and monitoring of visitor impact in the PA.
• Demonstrate supporting knowledge.</v>
      </c>
      <c r="G82" s="13" t="str">
        <f>'3. ALL COMPETENCES (SOURCE)'!G333</f>
        <v>• Accreditation of prior qualifications and experience.
• Evidence portfolio assessment. 
• Testimony from supervisors.
• Test of knowledge.</v>
      </c>
      <c r="H82" s="14">
        <f>'3. ALL COMPETENCES (SOURCE)'!H333</f>
        <v>0</v>
      </c>
    </row>
    <row r="83" spans="1:8" ht="30.75" customHeight="1" x14ac:dyDescent="0.25">
      <c r="A83" s="380" t="str">
        <f>'3. ALL COMPETENCES (SOURCE)'!A334</f>
        <v>TRP 2.4</v>
      </c>
      <c r="B83" s="381" t="str">
        <f>'3. ALL COMPETENCES (SOURCE)'!B334</f>
        <v>Conduct surveys about visitors, the use of a protected area and its facilities.</v>
      </c>
      <c r="C83" s="382" t="str">
        <f>'3. ALL COMPETENCES (SOURCE)'!C334</f>
        <v>• Collecting and analysing quantitative and qualitative data about public use and about visitors using a range of suitable methods.
• Providing regular reports on visitation and use.
• Making recommendations based on survey results.</v>
      </c>
      <c r="D83" s="13" t="str">
        <f>'3. ALL COMPETENCES (SOURCE)'!D334</f>
        <v>• Uses of a range of survey techniques.
• Analysis and presentation techniques.</v>
      </c>
      <c r="E83" s="245">
        <f>'3. ALL COMPETENCES (SOURCE)'!E334</f>
        <v>0</v>
      </c>
      <c r="F83" s="13" t="str">
        <f>'3. ALL COMPETENCES (SOURCE)'!F334</f>
        <v>• Submit a report on collection of a range of information about visitors and activities in the PA.
• Demonstrate supporting knowledge.</v>
      </c>
      <c r="G83" s="13" t="str">
        <f>'3. ALL COMPETENCES (SOURCE)'!G334</f>
        <v>• Accreditation of prior qualifications and experience.
• Evidence portfolio assessment. 
• Testimony from supervisors.
• Test of knowledge.</v>
      </c>
      <c r="H83" s="14">
        <f>'3. ALL COMPETENCES (SOURCE)'!H334</f>
        <v>0</v>
      </c>
    </row>
    <row r="84" spans="1:8" ht="42" customHeight="1" x14ac:dyDescent="0.25">
      <c r="A84" s="380" t="str">
        <f>'3. ALL COMPETENCES (SOURCE)'!A335</f>
        <v>TRP 2.5</v>
      </c>
      <c r="B84" s="381" t="str">
        <f>'3. ALL COMPETENCES (SOURCE)'!B335</f>
        <v>Manage and lead specialised and hazardous recreation activities.</v>
      </c>
      <c r="C84" s="382" t="str">
        <f>'3. ALL COMPETENCES (SOURCE)'!C335</f>
        <v>• Organising and leading advanced/specialised/hazardous recreation activities (e.g. example rafting, mountaineering, cross country skiing, snorkelling).
• Ensuring all requirements for safety are in place and complied with.
• Supervising guides and other personnel.</v>
      </c>
      <c r="D84" s="13" t="str">
        <f>'3. ALL COMPETENCES (SOURCE)'!D335</f>
        <v>• Full details of activities, and operation of equipment.
• Emergency procedures.</v>
      </c>
      <c r="E84" s="245">
        <f>'3. ALL COMPETENCES (SOURCE)'!E335</f>
        <v>0</v>
      </c>
      <c r="F84" s="13" t="str">
        <f>'3. ALL COMPETENCES (SOURCE)'!F335</f>
        <v>• Obtain formal certification of leadership of activities.
• Demonstrate effective leadership.
• Demonstrate supporting knowledge.</v>
      </c>
      <c r="G84" s="13" t="str">
        <f>'3. ALL COMPETENCES (SOURCE)'!G335</f>
        <v>• Accreditation of prior qualifications and experience.
• Evidence portfolio assessment. 
• Testimony from supervisors.
• Test of knowledge.</v>
      </c>
      <c r="H84" s="14">
        <f>'3. ALL COMPETENCES (SOURCE)'!H335</f>
        <v>0</v>
      </c>
    </row>
    <row r="85" spans="1:8" ht="53.25" customHeight="1" x14ac:dyDescent="0.25">
      <c r="A85" s="380" t="str">
        <f>'3. ALL COMPETENCES (SOURCE)'!A336</f>
        <v>TRP 2.6</v>
      </c>
      <c r="B85" s="381" t="str">
        <f>'3. ALL COMPETENCES (SOURCE)'!B336</f>
        <v>Manage visitor accommodation.</v>
      </c>
      <c r="C85" s="382" t="str">
        <f>'3. ALL COMPETENCES (SOURCE)'!C336</f>
        <v>• Managing guesthouses, hostels, campsites etc. operated by the PA administration or partners.
• Ensuring provision of good standards of accommodation, facilities, hygiene and service.
• Organising bookings, logistics, billing etc.</v>
      </c>
      <c r="D85" s="13" t="str">
        <f>'3. ALL COMPETENCES (SOURCE)'!D336</f>
        <v>• Laws and regulations affecting visitor accommodation.
• Principles and practices of hospitality management.</v>
      </c>
      <c r="E85" s="245">
        <f>'3. ALL COMPETENCES (SOURCE)'!E336</f>
        <v>0</v>
      </c>
      <c r="F85" s="13" t="str">
        <f>'3. ALL COMPETENCES (SOURCE)'!F336</f>
        <v>• Submit evidence of successful management of visitor accommodation.
• Obtain relevant qualification in hospitality/hotel management.
• Demonstrate supporting knowledge.</v>
      </c>
      <c r="G85" s="13" t="str">
        <f>'3. ALL COMPETENCES (SOURCE)'!G336</f>
        <v>• Accreditation of prior qualifications and experience.
• Evidence portfolio assessment. 
• Testimony from supervisors.
• Test of knowledge.</v>
      </c>
      <c r="H85" s="14">
        <f>'3. ALL COMPETENCES (SOURCE)'!H336</f>
        <v>0</v>
      </c>
    </row>
    <row r="86" spans="1:8" ht="39" customHeight="1" x14ac:dyDescent="0.25">
      <c r="A86" s="380" t="str">
        <f>'3. ALL COMPETENCES (SOURCE)'!A337</f>
        <v>TRP 2.7</v>
      </c>
      <c r="B86" s="381" t="str">
        <f>'3. ALL COMPETENCES (SOURCE)'!B337</f>
        <v>Manage catering (food service) for visitors.</v>
      </c>
      <c r="C86" s="382" t="str">
        <f>'3. ALL COMPETENCES (SOURCE)'!C337</f>
        <v>• Preparing and providing good quality meals, snacks, refreshment etc. for visitors.
• Ensuring adequate facilities and equipment are in place.
• Ensuring laws and regulations regarding food service and hygiene are observed.</v>
      </c>
      <c r="D86" s="13" t="str">
        <f>'3. ALL COMPETENCES (SOURCE)'!D337</f>
        <v>• Laws and regulations affecting food preparation, service and hygiene.
• Zhe principles and practices of catering and food service..</v>
      </c>
      <c r="E86" s="245">
        <f>'3. ALL COMPETENCES (SOURCE)'!E337</f>
        <v>0</v>
      </c>
      <c r="F86" s="13" t="str">
        <f>'3. ALL COMPETENCES (SOURCE)'!F337</f>
        <v>• Submit evidence of successful management of food service.
• Obtain relevant qualification in food preparation/service.
• Demonstrate supporting knowledge.</v>
      </c>
      <c r="G86" s="13" t="str">
        <f>'3. ALL COMPETENCES (SOURCE)'!G337</f>
        <v>• Accreditation of prior qualifications and experience.
• Evidence portfolio assessment. 
• Testimony from supervisors.
• Test of knowledge.</v>
      </c>
      <c r="H86" s="14">
        <f>'3. ALL COMPETENCES (SOURCE)'!H337</f>
        <v>0</v>
      </c>
    </row>
    <row r="87" spans="1:8" ht="27" customHeight="1" x14ac:dyDescent="0.25">
      <c r="A87" s="380" t="str">
        <f>'3. ALL COMPETENCES (SOURCE)'!A338</f>
        <v>TRP 2.8</v>
      </c>
      <c r="B87" s="381" t="str">
        <f>'3. ALL COMPETENCES (SOURCE)'!B338</f>
        <v>Manage sales activities and retail outlets.</v>
      </c>
      <c r="C87" s="382" t="str">
        <f>'3. ALL COMPETENCES (SOURCE)'!C338</f>
        <v>• Managing facilities involving sales of goods and/or services to visitors (shops, ticketing points, cafes, hostels etc.)
• Maintaining required documentation of sales
• Cash handling and/or processing of credit cards
• Managing inventory/ordering etc.
• Supervising sales staff</v>
      </c>
      <c r="D87" s="13" t="str">
        <f>'3. ALL COMPETENCES (SOURCE)'!D338</f>
        <v>• Basic principles and practices of retailing.
• Correct procedures for dealing with money.
• Range of products and services on sale.
• Laws and regulations affecting sales.</v>
      </c>
      <c r="E87" s="245">
        <f>'3. ALL COMPETENCES (SOURCE)'!E338</f>
        <v>0</v>
      </c>
      <c r="F87" s="13" t="str">
        <f>'3. ALL COMPETENCES (SOURCE)'!F338</f>
        <v>• Submit evidence of successful management of sales outlet.
• Obtain relevant qualification in retail management.
• Demonstrate supporting knowledge.</v>
      </c>
      <c r="G87" s="13" t="str">
        <f>'3. ALL COMPETENCES (SOURCE)'!G338</f>
        <v>• Accreditation of prior qualifications and experience.
• Evidence portfolio assessment. 
• Testimony from supervisors.
• Test of knowledge.</v>
      </c>
      <c r="H87" s="14">
        <f>'3. ALL COMPETENCES (SOURCE)'!H338</f>
        <v>0</v>
      </c>
    </row>
    <row r="88" spans="1:8" ht="28.5" customHeight="1" x14ac:dyDescent="0.25">
      <c r="A88" s="340" t="str">
        <f>'3. ALL COMPETENCES (SOURCE)'!A347</f>
        <v>CATEGORY</v>
      </c>
      <c r="B88" s="361" t="str">
        <f>'3. ALL COMPETENCES (SOURCE)'!B347</f>
        <v>AWA. AWARENESS AND EDUCATION</v>
      </c>
      <c r="C88" s="353" t="str">
        <f>'3. ALL COMPETENCES (SOURCE)'!C347</f>
        <v>Ensuring that local stakeholders, visitors, decision makers and the wider public are aware of protected areas, their purpose and values, and how they are governed and managed.</v>
      </c>
      <c r="D88" s="146">
        <f>'3. ALL COMPETENCES (SOURCE)'!D347</f>
        <v>0</v>
      </c>
      <c r="E88" s="244">
        <f>'3. ALL COMPETENCES (SOURCE)'!E347</f>
        <v>0</v>
      </c>
      <c r="F88" s="179">
        <f>'3. ALL COMPETENCES (SOURCE)'!F347</f>
        <v>0</v>
      </c>
      <c r="G88" s="179">
        <f>'3. ALL COMPETENCES (SOURCE)'!G347</f>
        <v>0</v>
      </c>
      <c r="H88" s="38">
        <f>'3. ALL COMPETENCES (SOURCE)'!H347</f>
        <v>0</v>
      </c>
    </row>
    <row r="89" spans="1:8" ht="29.25" customHeight="1" x14ac:dyDescent="0.25">
      <c r="A89" s="333" t="str">
        <f>'3. ALL COMPETENCES (SOURCE)'!A366</f>
        <v>AWA 2</v>
      </c>
      <c r="B89" s="333" t="str">
        <f>'3. ALL COMPETENCES (SOURCE)'!B366</f>
        <v>AWARENESS AND EDUCATION. LEVEL 2</v>
      </c>
      <c r="C89" s="328" t="str">
        <f>'3. ALL COMPETENCES (SOURCE)'!C366</f>
        <v>Plan, manage and monitor delivery of awareness and educational activities using appropriate methods and media.</v>
      </c>
      <c r="D89" s="302" t="str">
        <f>'3. ALL COMPETENCES (SOURCE)'!D366</f>
        <v>• Organisational policies and procedures for awareness, education and public relations.
• Principles and practices of awareness, communication and public relations.</v>
      </c>
      <c r="E89" s="303" t="str">
        <f>'3. ALL COMPETENCES (SOURCE)'!E366</f>
        <v>CAC 2; COM 2; TRP 2; TEC 2; ADR 2</v>
      </c>
      <c r="F89" s="180" t="str">
        <f>'3. ALL COMPETENCES (SOURCE)'!F366</f>
        <v>EXAMPLE PERFORMANCE CRITERIA</v>
      </c>
      <c r="G89" s="180" t="str">
        <f>'3. ALL COMPETENCES (SOURCE)'!G366</f>
        <v>EXAMPLE MEANS OF ASSESSMENT</v>
      </c>
      <c r="H89" s="64" t="str">
        <f>'3. ALL COMPETENCES (SOURCE)'!H366</f>
        <v>RECOMMENDED PRIOR COMPETENCE REQUIREMENTS FOR THE LEVEL</v>
      </c>
    </row>
    <row r="90" spans="1:8" ht="24.75" customHeight="1" x14ac:dyDescent="0.25">
      <c r="A90" s="391" t="str">
        <f>'3. ALL COMPETENCES (SOURCE)'!A367</f>
        <v>Code</v>
      </c>
      <c r="B90" s="391" t="str">
        <f>'3. ALL COMPETENCES (SOURCE)'!B367</f>
        <v>Competence Statement.The individual should be able to:</v>
      </c>
      <c r="C90" s="147" t="str">
        <f>'3. ALL COMPETENCES (SOURCE)'!C367</f>
        <v>Details, scope and variations. 
A brief explanation of the competence.</v>
      </c>
      <c r="D90" s="143" t="str">
        <f>'3. ALL COMPETENCES (SOURCE)'!D367</f>
        <v>Main specific knowledge requirements for the competence.</v>
      </c>
      <c r="E90" s="105" t="str">
        <f>'3. ALL COMPETENCES (SOURCE)'!E367</f>
        <v xml:space="preserve"> </v>
      </c>
      <c r="F90" s="184" t="str">
        <f>'3. ALL COMPETENCES (SOURCE)'!F367</f>
        <v>Example performance criteria for certification</v>
      </c>
      <c r="G90" s="184" t="str">
        <f>'3. ALL COMPETENCES (SOURCE)'!G367</f>
        <v>Example means of assessment</v>
      </c>
      <c r="H90" s="100" t="str">
        <f>'3. ALL COMPETENCES (SOURCE)'!H367</f>
        <v>UNI; AWA 1; TRP 1; CAC 1</v>
      </c>
    </row>
    <row r="91" spans="1:8" ht="78" customHeight="1" x14ac:dyDescent="0.25">
      <c r="A91" s="380" t="str">
        <f>'3. ALL COMPETENCES (SOURCE)'!A368</f>
        <v>AWA 2.1</v>
      </c>
      <c r="B91" s="381" t="str">
        <f>'3. ALL COMPETENCES (SOURCE)'!B368</f>
        <v>Plan, lead and report on interpretive, awareness and educational programmes.</v>
      </c>
      <c r="C91" s="382" t="str">
        <f>'3. ALL COMPETENCES (SOURCE)'!C368</f>
        <v>• Developing and leading an appropriate, diverse and effective range of interpretive, awareness and educational messages and activities based on the communication strategy of the PA.
• Supervising and building capacity of awareness personnel.
• Managing and maintaining awareness facilities (e.g. visitor centres, museums, interpretive trials etc.).
• Conducting assessments of the effectiveness and impact of awareness activities.</v>
      </c>
      <c r="D91" s="13" t="str">
        <f>'3. ALL COMPETENCES (SOURCE)'!D368</f>
        <v>• The communication strategy of the PA.
• Details of focal groups for awareness.
• A range of relevant techniques for interpretation, education and awareness.</v>
      </c>
      <c r="E91" s="245">
        <f>'3. ALL COMPETENCES (SOURCE)'!E368</f>
        <v>0</v>
      </c>
      <c r="F91" s="13" t="str">
        <f>'3. ALL COMPETENCES (SOURCE)'!F368</f>
        <v>• Submit evidence of the successful delivery of a diverse programme of awareness/education/interpretation.
• Demonstrate supporting knowledge.</v>
      </c>
      <c r="G91" s="13" t="str">
        <f>'3. ALL COMPETENCES (SOURCE)'!G368</f>
        <v>• Accreditation of prior qualifications and experience.
• Evidence portfolio assessment. 
• Testimony from supervisors and clients.
• Test of knowledge.</v>
      </c>
      <c r="H91" s="14">
        <f>'3. ALL COMPETENCES (SOURCE)'!H368</f>
        <v>0</v>
      </c>
    </row>
    <row r="92" spans="1:8" ht="78" customHeight="1" x14ac:dyDescent="0.25">
      <c r="A92" s="380" t="str">
        <f>'3. ALL COMPETENCES (SOURCE)'!A369</f>
        <v>AWA 2.2</v>
      </c>
      <c r="B92" s="381" t="str">
        <f>'3. ALL COMPETENCES (SOURCE)'!B369</f>
        <v>Plan and lead 'person to person' awareness and educational activities.</v>
      </c>
      <c r="C92" s="382" t="str">
        <f>'3. ALL COMPETENCES (SOURCE)'!C369</f>
        <v>• Planning, preparing and leading ‘face to face’ presentations (lectures, guided walks, educational events etc.).
• Identifying and researching target audiences, themes and messages.
• Identifying suitable interpretive opportunities and techniques.
• Preparing ‘scripts’ and formats for the activities.
• Preparing required ‘props’, audio-visual aids and other materials.</v>
      </c>
      <c r="D92" s="13" t="str">
        <f>'3. ALL COMPETENCES (SOURCE)'!D369</f>
        <v>• The communication strategy of the PA.
• Range of likely audiences for awareness activities in the PA.
• Range of interpersonal interpretive and communication techniques.
• Use of audio-visual and computer aids to support presentations.</v>
      </c>
      <c r="E92" s="226">
        <f>'3. ALL COMPETENCES (SOURCE)'!E369</f>
        <v>0</v>
      </c>
      <c r="F92" s="13" t="str">
        <f>'3. ALL COMPETENCES (SOURCE)'!F369</f>
        <v>• Submit detailed plans for three types of interpersonal interpretive activity 
-  A formal scripted presentation.
-  A guided interpretive activity.
-  An interactive interpretive activity.
• Demonstrate supporting knowledge.</v>
      </c>
      <c r="G92" s="13" t="str">
        <f>'3. ALL COMPETENCES (SOURCE)'!G369</f>
        <v>• Accreditation of prior qualifications and experience.
• Evidence portfolio assessment. 
• Testimony from supervisors and clients.
• Test of knowledge.</v>
      </c>
      <c r="H92" s="14">
        <f>'3. ALL COMPETENCES (SOURCE)'!H369</f>
        <v>0</v>
      </c>
    </row>
    <row r="93" spans="1:8" ht="78" customHeight="1" x14ac:dyDescent="0.25">
      <c r="A93" s="380" t="str">
        <f>'3. ALL COMPETENCES (SOURCE)'!A370</f>
        <v>AWA 2.3</v>
      </c>
      <c r="B93" s="381" t="str">
        <f>'3. ALL COMPETENCES (SOURCE)'!B370</f>
        <v>Plan, draft and oversee production of publications, exhibits and signs.</v>
      </c>
      <c r="C93" s="382" t="str">
        <f>'3. ALL COMPETENCES (SOURCE)'!C370</f>
        <v>• Developing concepts and text for printed publications, panels, educational and interactive displays (indoor and outdoor), web pages etc.
• Identifying and researching target audiences, themes and messages.
• Drafting and editing suitable text.
• Identifying needs for graphics, photos etc.
• Preparing briefs for designers and working with them and printers/producers to produce the finished product.</v>
      </c>
      <c r="D93" s="13" t="str">
        <f>'3. ALL COMPETENCES (SOURCE)'!D370</f>
        <v>• The communication strategy of the PA.
• Range of options and basic specifications for printed/published media.
• Principles of interpretive/educational writing.
• Design and printing/publication principles and processes.</v>
      </c>
      <c r="E93" s="226">
        <f>'3. ALL COMPETENCES (SOURCE)'!E370</f>
        <v>0</v>
      </c>
      <c r="F93" s="13" t="str">
        <f>'3. ALL COMPETENCES (SOURCE)'!F370</f>
        <v>• Submit examples of two written interpretive items.
 - An interpretive sign board/panel
 - A leaflet or publication
• Demonstrate supporting knowledge.</v>
      </c>
      <c r="G93" s="13" t="str">
        <f>'3. ALL COMPETENCES (SOURCE)'!G370</f>
        <v>• Accreditation of prior qualifications and experience.
• Evidence portfolio assessment. 
• Testimony from supervisors and clients.
• Test of knowledge.</v>
      </c>
      <c r="H93" s="14">
        <f>'3. ALL COMPETENCES (SOURCE)'!H370</f>
        <v>0</v>
      </c>
    </row>
    <row r="94" spans="1:8" ht="78" customHeight="1" x14ac:dyDescent="0.25">
      <c r="A94" s="380" t="str">
        <f>'3. ALL COMPETENCES (SOURCE)'!A371</f>
        <v>AWA 2.4</v>
      </c>
      <c r="B94" s="381" t="str">
        <f>'3. ALL COMPETENCES (SOURCE)'!B371</f>
        <v>Plan, oversee production of and operate technology based exhibits.</v>
      </c>
      <c r="C94" s="382" t="str">
        <f>'3. ALL COMPETENCES (SOURCE)'!C371</f>
        <v xml:space="preserve">• Developing concepts for technology driven displays and activities.
• For example films, audio visual presentations, touch screen displays, interactive exhibits.
• Working with specialists to design, build and install exhibits.
• Operating and maintaining exhibits. </v>
      </c>
      <c r="D94" s="13"/>
      <c r="E94" s="226"/>
      <c r="F94" s="13"/>
      <c r="G94" s="13"/>
      <c r="H94" s="14"/>
    </row>
    <row r="95" spans="1:8" ht="52.5" customHeight="1" x14ac:dyDescent="0.25">
      <c r="A95" s="380" t="str">
        <f>'3. ALL COMPETENCES (SOURCE)'!A372</f>
        <v>AWA 2.5</v>
      </c>
      <c r="B95" s="381" t="str">
        <f>'3. ALL COMPETENCES (SOURCE)'!B372</f>
        <v>Plan and lead special public events.</v>
      </c>
      <c r="C95" s="382" t="str">
        <f>'3. ALL COMPETENCES (SOURCE)'!C372</f>
        <v>• Planning and overseeing all aspects of special events at the protected area.
• For example open days, special activity days, formal openings and launches, entertainment events.
• Event design, budgeting, marketing, logistics, advertising, organisation and delivery.</v>
      </c>
      <c r="D95" s="13" t="str">
        <f>'3. ALL COMPETENCES (SOURCE)'!D372</f>
        <v>• Principles and practice of event planning and management.</v>
      </c>
      <c r="E95" s="226">
        <f>'3. ALL COMPETENCES (SOURCE)'!E372</f>
        <v>0</v>
      </c>
      <c r="F95" s="13" t="str">
        <f>'3. ALL COMPETENCES (SOURCE)'!F372</f>
        <v>• Submit evidence of planning and organisation of a major event.
• Demonstrate supporting knowledge.</v>
      </c>
      <c r="G95" s="13" t="str">
        <f>'3. ALL COMPETENCES (SOURCE)'!G372</f>
        <v>• Evidence portfolio assessment.
• Accreditation of prior qualifications and experience.
• Event report.</v>
      </c>
      <c r="H95" s="14">
        <f>'3. ALL COMPETENCES (SOURCE)'!H372</f>
        <v>0</v>
      </c>
    </row>
    <row r="96" spans="1:8" ht="78" customHeight="1" x14ac:dyDescent="0.25">
      <c r="A96" s="380" t="str">
        <f>'3. ALL COMPETENCES (SOURCE)'!A373</f>
        <v>AWA 2.6</v>
      </c>
      <c r="B96" s="381" t="str">
        <f>'3. ALL COMPETENCES (SOURCE)'!B373</f>
        <v>Plan and deliver formal education activities.</v>
      </c>
      <c r="C96" s="382" t="str">
        <f>'3. ALL COMPETENCES (SOURCE)'!C373</f>
        <v>• Developing programmes, lesson plans, teaching materials etc. linked to formal educational curricula (at primary, intermediate, high school or university levels).
• Assessing curricula, researching and designing programmes, identifying learning objectives.
• Working with teachers/educators.
• Delivering and assessing lessons and learning activities.</v>
      </c>
      <c r="D96" s="13" t="str">
        <f>'3. ALL COMPETENCES (SOURCE)'!D373</f>
        <v>• Educational curricula and requirements for educational programmes and activities.
• Aspects of the protected area relevant to educational curricula.
• A range of techniques for teaching and learning.</v>
      </c>
      <c r="E96" s="245">
        <f>'3. ALL COMPETENCES (SOURCE)'!E373</f>
        <v>0</v>
      </c>
      <c r="F96" s="13" t="str">
        <f>'3. ALL COMPETENCES (SOURCE)'!F373</f>
        <v>• Obtain a formal educational qualification
• Plan, design and deliver two curriculum based lessons/educational activities and associated learning materials.
• Demonstrate supporting knowledge.</v>
      </c>
      <c r="G96" s="13" t="str">
        <f>'3. ALL COMPETENCES (SOURCE)'!G373</f>
        <v>• Accreditation of prior qualifications and experience.
• Evidence portfolio assessment. 
• Observation/simulation assessment.
• Testimony from students.
• Test of knowledge.</v>
      </c>
      <c r="H96" s="14">
        <f>'3. ALL COMPETENCES (SOURCE)'!H373</f>
        <v>0</v>
      </c>
    </row>
    <row r="97" spans="1:8" ht="40.5" customHeight="1" x14ac:dyDescent="0.25">
      <c r="A97" s="380" t="str">
        <f>'3. ALL COMPETENCES (SOURCE)'!A374</f>
        <v>AWA 2.7</v>
      </c>
      <c r="B97" s="381" t="str">
        <f>'3. ALL COMPETENCES (SOURCE)'!B374</f>
        <v>Manage and maintain internet and social media presence for a protected area.</v>
      </c>
      <c r="C97" s="382" t="str">
        <f>'3. ALL COMPETENCES (SOURCE)'!C374</f>
        <v>• Working with specialists to design and develop websites, social media pages, blogs etc. and to establish an online presence. See also TEC 2.
• Maintaining and updating online presence and interacting effectively.</v>
      </c>
      <c r="D97" s="13" t="str">
        <f>'3. ALL COMPETENCES (SOURCE)'!D374</f>
        <v>• The communication strategy of the PA.
• All aspects of establishing online presence.
• Use of required applications for updating online presence.</v>
      </c>
      <c r="E97" s="245">
        <f>'3. ALL COMPETENCES (SOURCE)'!E374</f>
        <v>0</v>
      </c>
      <c r="F97" s="13" t="str">
        <f>'3. ALL COMPETENCES (SOURCE)'!F374</f>
        <v>• Submit regularly updated, successful online educational and awareness based presence for the PA.
• Demonstrate supporting knowledge.</v>
      </c>
      <c r="G97" s="13" t="str">
        <f>'3. ALL COMPETENCES (SOURCE)'!G374</f>
        <v>• Accreditation of prior qualifications and experience.
• Evidence portfolio assessment. 
• Feedback on online presence.
• Test of knowledge.</v>
      </c>
      <c r="H97" s="14">
        <f>'3. ALL COMPETENCES (SOURCE)'!H374</f>
        <v>0</v>
      </c>
    </row>
    <row r="98" spans="1:8" ht="67.5" customHeight="1" x14ac:dyDescent="0.25">
      <c r="A98" s="380" t="str">
        <f>'3. ALL COMPETENCES (SOURCE)'!A375</f>
        <v>AWA 2.8</v>
      </c>
      <c r="B98" s="381" t="str">
        <f>'3. ALL COMPETENCES (SOURCE)'!B375</f>
        <v>Work with the media to communicate information and stories about a protected area.</v>
      </c>
      <c r="C98" s="382" t="str">
        <f>'3. ALL COMPETENCES (SOURCE)'!C375</f>
        <v>• Identifying media stories, messages and opportunities.
• Conducting press, radio and TV interviews.
• Organising media events and working with media groups (film crews, media tours etc.).
• Disseminating information for the media (press releases, online announcements etc.).
• Maintaining records of media coverage of the PA.</v>
      </c>
      <c r="D98" s="13" t="str">
        <f>'3. ALL COMPETENCES (SOURCE)'!D375</f>
        <v>• The PA, its values and the media messages that the PA administration wishes to communicate.
• Principles and practices of media relations and interactions.
• Relevant media outlets and media personnel.</v>
      </c>
      <c r="E98" s="245">
        <f>'3. ALL COMPETENCES (SOURCE)'!E375</f>
        <v>0</v>
      </c>
      <c r="F98" s="13" t="str">
        <f>'3. ALL COMPETENCES (SOURCE)'!F375</f>
        <v>• Submit evidence of successful and varied media coverage of the PA.
• Demonstrate interview techniques.
• Demonstrate supporting knowledge.</v>
      </c>
      <c r="G98" s="13" t="str">
        <f>'3. ALL COMPETENCES (SOURCE)'!G375</f>
        <v>• Accreditation of prior qualifications and experience.
• Evidence portfolio assessment. 
• Testimony from media specialists.
• Observation/simulation assessment.
• Test of knowledge.</v>
      </c>
      <c r="H98" s="14">
        <f>'3. ALL COMPETENCES (SOURCE)'!H375</f>
        <v>0</v>
      </c>
    </row>
    <row r="99" spans="1:8" ht="31.5" x14ac:dyDescent="0.25">
      <c r="A99" s="361" t="str">
        <f>'3. ALL COMPETENCES (SOURCE)'!A381</f>
        <v>CATEGORY</v>
      </c>
      <c r="B99" s="361" t="str">
        <f>'3. ALL COMPETENCES (SOURCE)'!B381</f>
        <v>FLD. FIELD/WATER CRAFT AND SITE MAINTENANCE</v>
      </c>
      <c r="C99" s="346" t="str">
        <f>'3. ALL COMPETENCES (SOURCE)'!C381</f>
        <v>Conducting field work and site maintenance tasks correctly, safely and securely</v>
      </c>
      <c r="D99" s="146">
        <f>'3. ALL COMPETENCES (SOURCE)'!D381</f>
        <v>0</v>
      </c>
      <c r="E99" s="244">
        <f>'3. ALL COMPETENCES (SOURCE)'!E381</f>
        <v>0</v>
      </c>
      <c r="F99" s="179">
        <f>'3. ALL COMPETENCES (SOURCE)'!F381</f>
        <v>0</v>
      </c>
      <c r="G99" s="179">
        <f>'3. ALL COMPETENCES (SOURCE)'!G381</f>
        <v>0</v>
      </c>
      <c r="H99" s="38">
        <f>'3. ALL COMPETENCES (SOURCE)'!H381</f>
        <v>0</v>
      </c>
    </row>
    <row r="100" spans="1:8" ht="42.75" customHeight="1" x14ac:dyDescent="0.25">
      <c r="A100" s="362" t="str">
        <f>'3. ALL COMPETENCES (SOURCE)'!A383</f>
        <v>FLD 2</v>
      </c>
      <c r="B100" s="362" t="str">
        <f>'3. ALL COMPETENCES (SOURCE)'!B383</f>
        <v>FIELD/WATER CRAFT AND SITE MAINTENANCE. LEVEL 2</v>
      </c>
      <c r="C100" s="347" t="str">
        <f>'3. ALL COMPETENCES (SOURCE)'!C383</f>
        <v>Plan, manage and monitor field based activities effectively, safely and securely.</v>
      </c>
      <c r="D100" s="302" t="str">
        <f>'3. ALL COMPETENCES (SOURCE)'!D383</f>
        <v>• Organisational policies and procedures for field operations.
• Detailed knowledge of the terrain and waters of the protected area.
• Leadership of outdoor activities and practical tasks.</v>
      </c>
      <c r="E100" s="303" t="str">
        <f>'3. ALL COMPETENCES (SOURCE)'!E383</f>
        <v xml:space="preserve"> LAR 2; BIO 2; COM 2; TRP 2; AWA 2; TEC 2; ADR 2; CAC 2</v>
      </c>
      <c r="F100" s="180" t="str">
        <f>'3. ALL COMPETENCES (SOURCE)'!F383</f>
        <v>EXAMPLE PERFORMANCE CRITERIA</v>
      </c>
      <c r="G100" s="180" t="str">
        <f>'3. ALL COMPETENCES (SOURCE)'!G383</f>
        <v>EXAMPLE MEANS OF ASSESSMENT</v>
      </c>
      <c r="H100" s="64" t="str">
        <f>'3. ALL COMPETENCES (SOURCE)'!H383</f>
        <v>RECOMMENDED PRIOR COMPETENCE REQUIREMENTS FOR THE LEVEL</v>
      </c>
    </row>
    <row r="101" spans="1:8" ht="38.25" customHeight="1" x14ac:dyDescent="0.25">
      <c r="A101" s="26" t="str">
        <f>'3. ALL COMPETENCES (SOURCE)'!A384</f>
        <v>Code</v>
      </c>
      <c r="B101" s="26" t="str">
        <f>'3. ALL COMPETENCES (SOURCE)'!B384</f>
        <v>Competence Statement.
The individual should be able to:</v>
      </c>
      <c r="C101" s="349" t="str">
        <f>'3. ALL COMPETENCES (SOURCE)'!C384</f>
        <v>Details, scope and variations. 
A brief explanation of the competence.</v>
      </c>
      <c r="D101" s="151" t="str">
        <f>'3. ALL COMPETENCES (SOURCE)'!D384</f>
        <v>Main specific knowledge requirements for the competence.</v>
      </c>
      <c r="E101" s="229" t="str">
        <f>'3. ALL COMPETENCES (SOURCE)'!E384</f>
        <v xml:space="preserve"> </v>
      </c>
      <c r="F101" s="181" t="str">
        <f>'3. ALL COMPETENCES (SOURCE)'!F384</f>
        <v>Example performance criteria for certification</v>
      </c>
      <c r="G101" s="181" t="str">
        <f>'3. ALL COMPETENCES (SOURCE)'!G384</f>
        <v>Example means of assessment</v>
      </c>
      <c r="H101" s="36" t="str">
        <f>'3. ALL COMPETENCES (SOURCE)'!H384</f>
        <v>UNI; FLD 1; CAC 1</v>
      </c>
    </row>
    <row r="102" spans="1:8" ht="66.75" customHeight="1" x14ac:dyDescent="0.25">
      <c r="A102" s="380" t="str">
        <f>'3. ALL COMPETENCES (SOURCE)'!A385</f>
        <v>FLD 2.1</v>
      </c>
      <c r="B102" s="383" t="str">
        <f>'3. ALL COMPETENCES (SOURCE)'!B385</f>
        <v>Plan, lead and report on field excursions and activities.</v>
      </c>
      <c r="C102" s="382" t="str">
        <f>'3. ALL COMPETENCES (SOURCE)'!C385</f>
        <v>• Planning all logistical aspects of field trips, expeditions, patrols etc.
• Ensuring that transport, food, camping, field equipment and safety arrangements are suitable for the number of participants and the duration and purpose of the field trip.
• Leading field trips and ensuring welfare and safety of participants.
• Monitoring activities and preparing reports.</v>
      </c>
      <c r="D102" s="13" t="str">
        <f>'3. ALL COMPETENCES (SOURCE)'!D385</f>
        <v>• Details of the terrain of the area and associated hazards and equipment needs.
• Emergency and first aid procedures.</v>
      </c>
      <c r="E102" s="245">
        <f>'3. ALL COMPETENCES (SOURCE)'!E385</f>
        <v>0</v>
      </c>
      <c r="F102" s="13" t="str">
        <f>'3. ALL COMPETENCES (SOURCE)'!F385</f>
        <v>• Documented planning, organisation and leadership of 4 field trips including 2 overnight trips.
• Demonstrate supporting knowledge.</v>
      </c>
      <c r="G102" s="13" t="str">
        <f>'3. ALL COMPETENCES (SOURCE)'!G385</f>
        <v>• Accreditation of prior qualifications and experience.
• Evidence portfolio assessment. 
• Field assessment by supervisor.
• Test of knowledge.</v>
      </c>
      <c r="H102" s="15">
        <f>'3. ALL COMPETENCES (SOURCE)'!H385</f>
        <v>0</v>
      </c>
    </row>
    <row r="103" spans="1:8" ht="40.5" customHeight="1" x14ac:dyDescent="0.25">
      <c r="A103" s="380" t="str">
        <f>'3. ALL COMPETENCES (SOURCE)'!A386</f>
        <v>FLD 2.2</v>
      </c>
      <c r="B103" s="383" t="str">
        <f>'3. ALL COMPETENCES (SOURCE)'!B386</f>
        <v>Maintain stores of field equipment and supplies.</v>
      </c>
      <c r="C103" s="382" t="str">
        <f>'3. ALL COMPETENCES (SOURCE)'!C386</f>
        <v>• Ensuring secure storage and maintenance of equipment, materials and supplies for field work.
• Maintaining systems of signing out/signing in for equipment and supplies. 
• Maintaining inventory records and requesting replenishment of equipment and supplies ( See also FRM 2).</v>
      </c>
      <c r="D103" s="13" t="str">
        <f>'3. ALL COMPETENCES (SOURCE)'!D386</f>
        <v>• The operational needs of the PA for field equipment and supplies.
• Material and equipment requirements for common work tasks.
• Procurement and purchasing procedures.</v>
      </c>
      <c r="E103" s="245">
        <f>'3. ALL COMPETENCES (SOURCE)'!E386</f>
        <v>0</v>
      </c>
      <c r="F103" s="13" t="str">
        <f>'3. ALL COMPETENCES (SOURCE)'!F386</f>
        <v>• Documented planning, organisation and leadership of stores and supplies.
• Demonstrate supporting knowledge.</v>
      </c>
      <c r="G103" s="13" t="str">
        <f>'3. ALL COMPETENCES (SOURCE)'!G386</f>
        <v>• Accreditation of prior qualifications and experience.
• Evidence portfolio assessment. 
• Field assessment by supervisor.
• Test of knowledge.</v>
      </c>
      <c r="H103" s="15">
        <f>'3. ALL COMPETENCES (SOURCE)'!H386</f>
        <v>0</v>
      </c>
    </row>
    <row r="104" spans="1:8" ht="112.5" customHeight="1" x14ac:dyDescent="0.25">
      <c r="A104" s="380" t="str">
        <f>'3. ALL COMPETENCES (SOURCE)'!A387</f>
        <v>FLD 2.3</v>
      </c>
      <c r="B104" s="383" t="str">
        <f>'3. ALL COMPETENCES (SOURCE)'!B387</f>
        <v>Plan, lead and report on small scale construction, landscaping and maintenance works.</v>
      </c>
      <c r="C104" s="382" t="str">
        <f>'3. ALL COMPETENCES (SOURCE)'!C387</f>
        <v xml:space="preserve">• Planning and organising correct installation of non-engineered structures. (e.g. boundary markers. paths, trails, rest areas, picnic sites, garbage disposal and associated structures).
• Planning and organising physical and landscaping works as required (e.g. erosion control, drainage works, tree planting).
• Interpreting drawings and specifications.
• Specifying and obtaining required materials and equipment.
• Supervising correct and safe construction and maintenance.
• Maintaining schedules of checks and maintenance of facilities (paths, trails, constructions).
• Specifying maintenance and repair requirements.
</v>
      </c>
      <c r="D104" s="13" t="str">
        <f>'3. ALL COMPETENCES (SOURCE)'!D387</f>
        <v>• Interpretation of drawings and plans.
• Construction techniques.
• Hard and soft landscaping techniques.
• Basic site surveying and marking out.
• Calculating required quantities of materials.
• Procurement and purchasing procedures.</v>
      </c>
      <c r="E104" s="245">
        <f>'3. ALL COMPETENCES (SOURCE)'!E387</f>
        <v>0</v>
      </c>
      <c r="F104" s="13" t="str">
        <f>'3. ALL COMPETENCES (SOURCE)'!F387</f>
        <v>• Documented planning, organisation and leadership of 3 different small scale construction or maintenance projects.
• Demonstrate supporting knowledge.</v>
      </c>
      <c r="G104" s="13" t="str">
        <f>'3. ALL COMPETENCES (SOURCE)'!G387</f>
        <v>• Accreditation of prior qualifications and experience.
• Evidence portfolio assessment. 
• Field assessment by supervisor.
• Test of knowledge.</v>
      </c>
      <c r="H104" s="15">
        <f>'3. ALL COMPETENCES (SOURCE)'!H387</f>
        <v>0</v>
      </c>
    </row>
    <row r="105" spans="1:8" ht="65.25" customHeight="1" x14ac:dyDescent="0.25">
      <c r="A105" s="380" t="str">
        <f>'3. ALL COMPETENCES (SOURCE)'!A388</f>
        <v>FLD 2.4</v>
      </c>
      <c r="B105" s="383" t="str">
        <f>'3. ALL COMPETENCES (SOURCE)'!B388</f>
        <v>Plan, lead and report on search and rescue and emergency response.</v>
      </c>
      <c r="C105" s="382" t="str">
        <f>'3. ALL COMPETENCES (SOURCE)'!C388</f>
        <v>• Organising search parties, logistics and procedures.
• Organising evacuation of casualties.
• Coordinating with emergency services and other search and rescue teams.
• Using special techniques according to the conditions of the PA (e.g. mountainous, aquatic).
• Preparing reports and required documentation.</v>
      </c>
      <c r="D105" s="13" t="str">
        <f>'3. ALL COMPETENCES (SOURCE)'!D388</f>
        <v>• Main risks to users of the protected area.
• Good knowledge of the terrain and waters of the PA.
• Search and rescue techniques and procedures.
• First aid and casualty management procedures.</v>
      </c>
      <c r="E105" s="245">
        <f>'3. ALL COMPETENCES (SOURCE)'!E388</f>
        <v>0</v>
      </c>
      <c r="F105" s="13" t="str">
        <f>'3. ALL COMPETENCES (SOURCE)'!F388</f>
        <v>• Documented planning, organisation and leadership of 2 search and rescue operations.
• Demonstrate supporting knowledge.</v>
      </c>
      <c r="G105" s="13" t="str">
        <f>'3. ALL COMPETENCES (SOURCE)'!G388</f>
        <v>• Accreditation of prior qualifications and experience.
• Evidence portfolio assessment. 
• Field assessment by supervisor.
• Test of knowledge.</v>
      </c>
      <c r="H105" s="15">
        <f>'3. ALL COMPETENCES (SOURCE)'!H388</f>
        <v>0</v>
      </c>
    </row>
    <row r="106" spans="1:8" ht="65.25" customHeight="1" x14ac:dyDescent="0.25">
      <c r="A106" s="380" t="str">
        <f>'3. ALL COMPETENCES (SOURCE)'!A389</f>
        <v>FLD 2.5</v>
      </c>
      <c r="B106" s="383" t="str">
        <f>'3. ALL COMPETENCES (SOURCE)'!B389</f>
        <v>Plan, lead and report on waste management and pollution control activities.</v>
      </c>
      <c r="C106" s="382" t="str">
        <f>'3. ALL COMPETENCES (SOURCE)'!C389</f>
        <v>• Organising regular waste collection and management activities
• Organising special waste collection and site cleaning actions.
• Monitoring potential pollution sources in the PA (e.g waste dumps, fuel stores, sewage and waste water, use of chemicals etc.).
• Responding to pollution incidents.</v>
      </c>
      <c r="D106" s="13" t="str">
        <f>'3. ALL COMPETENCES (SOURCE)'!D389</f>
        <v xml:space="preserve">• Sources of solid waste and procedures of collection and disposal.
• Other actual and potential sources of pollution.
• Measures for pollution prevention and control.
• Pollution response procedures and equipment. </v>
      </c>
      <c r="E106" s="245">
        <f>'3. ALL COMPETENCES (SOURCE)'!E389</f>
        <v>0</v>
      </c>
      <c r="F106" s="13" t="str">
        <f>'3. ALL COMPETENCES (SOURCE)'!F389</f>
        <v>• Documented planning, organisation and leadership of regular and special activities for waste collection/disposal and pollution prevention/control.
• Demonstrate supporting knowledge.</v>
      </c>
      <c r="G106" s="13" t="str">
        <f>'3. ALL COMPETENCES (SOURCE)'!G389</f>
        <v>• Accreditation of prior qualifications and experience.
• Evidence portfolio assessment. 
• Field assessment by supervisor.
• Test of knowledge.</v>
      </c>
      <c r="H106" s="15">
        <f>'3. ALL COMPETENCES (SOURCE)'!H389</f>
        <v>0</v>
      </c>
    </row>
    <row r="107" spans="1:8" ht="108" customHeight="1" x14ac:dyDescent="0.25">
      <c r="A107" s="380" t="str">
        <f>'3. ALL COMPETENCES (SOURCE)'!A390</f>
        <v>FLD 2.6</v>
      </c>
      <c r="B107" s="383" t="str">
        <f>'3. ALL COMPETENCES (SOURCE)'!B390</f>
        <v>Plan, lead and report on fire prevention and control activities in the field.</v>
      </c>
      <c r="C107" s="382" t="str">
        <f>'3. ALL COMPETENCES (SOURCE)'!C390</f>
        <v>• Planning fire prevention and control activities.
• Organising and supervising fire watches.
• Maintaining fire breaks, signage and other preventative measures.
• Maintaining fire fighting equipment.
• Leading teams in the field to contain and control wildfires.
• Complying with required operational and safety procedures.
• Coordinating with other fire fighting services.
• Preparing reports and required documentation.</v>
      </c>
      <c r="D107" s="13" t="str">
        <f>'3. ALL COMPETENCES (SOURCE)'!D390</f>
        <v>• Fire risks to the PA.
• Fire management/response plans and procedures of the PA.
• Good knowledge of the terrain and waters of the PA.
• Required techniques, equipment and procedures for fire prevention/control.</v>
      </c>
      <c r="E107" s="245">
        <f>'3. ALL COMPETENCES (SOURCE)'!E390</f>
        <v>0</v>
      </c>
      <c r="F107" s="13" t="str">
        <f>'3. ALL COMPETENCES (SOURCE)'!F390</f>
        <v>• Documented planning, organisation and leadership of fire prevention, control and response activities over one fire season.
• Demonstrate supporting knowledge.</v>
      </c>
      <c r="G107" s="13" t="str">
        <f>'3. ALL COMPETENCES (SOURCE)'!G390</f>
        <v>• Accreditation of prior qualifications and experience.
• Evidence portfolio assessment. 
• Field assessment by supervisor.
• Test of knowledge.</v>
      </c>
      <c r="H107" s="15">
        <f>'3. ALL COMPETENCES (SOURCE)'!H390</f>
        <v>0</v>
      </c>
    </row>
    <row r="108" spans="1:8" ht="21" x14ac:dyDescent="0.25">
      <c r="A108" s="338" t="str">
        <f>'3. ALL COMPETENCES (SOURCE)'!A411</f>
        <v>CATEGORY</v>
      </c>
      <c r="B108" s="361" t="str">
        <f>'3. ALL COMPETENCES (SOURCE)'!B411</f>
        <v>TEC. TECHNOLOGY</v>
      </c>
      <c r="C108" s="346" t="str">
        <f>'3. ALL COMPETENCES (SOURCE)'!C411</f>
        <v>Using technology to support protected area management.</v>
      </c>
      <c r="D108" s="131">
        <f>'3. ALL COMPETENCES (SOURCE)'!D411</f>
        <v>0</v>
      </c>
      <c r="E108" s="244">
        <f>'3. ALL COMPETENCES (SOURCE)'!E411</f>
        <v>0</v>
      </c>
      <c r="F108" s="179">
        <f>'3. ALL COMPETENCES (SOURCE)'!F411</f>
        <v>0</v>
      </c>
      <c r="G108" s="179">
        <f>'3. ALL COMPETENCES (SOURCE)'!G411</f>
        <v>0</v>
      </c>
      <c r="H108" s="38">
        <f>'3. ALL COMPETENCES (SOURCE)'!H411</f>
        <v>0</v>
      </c>
    </row>
    <row r="109" spans="1:8" ht="38.25" customHeight="1" x14ac:dyDescent="0.25">
      <c r="A109" s="362" t="str">
        <f>'3. ALL COMPETENCES (SOURCE)'!A413</f>
        <v>TEC 2</v>
      </c>
      <c r="B109" s="362" t="str">
        <f>'3. ALL COMPETENCES (SOURCE)'!B413</f>
        <v>TECHNOLOGY. LEVEL 2</v>
      </c>
      <c r="C109" s="347" t="str">
        <f>'3. ALL COMPETENCES (SOURCE)'!C413</f>
        <v>Adapt and make use of available and appropriate technology to support work programmes.</v>
      </c>
      <c r="D109" s="302" t="str">
        <f>'3. ALL COMPETENCES (SOURCE)'!D413</f>
        <v>• Organisational policies and procedures for information technology.
• Range of available technologies and their applicability to protected area work.</v>
      </c>
      <c r="E109" s="308" t="str">
        <f>'3. ALL COMPETENCES (SOURCE)'!E413</f>
        <v xml:space="preserve"> Potentially all at Level 2/3/4</v>
      </c>
      <c r="F109" s="187" t="str">
        <f>'3. ALL COMPETENCES (SOURCE)'!F413</f>
        <v>EXAMPLE PERFORMANCE CRITERIA</v>
      </c>
      <c r="G109" s="187" t="str">
        <f>'3. ALL COMPETENCES (SOURCE)'!G413</f>
        <v>EXAMPLE MEANS OF ASSESSMENT</v>
      </c>
      <c r="H109" s="98" t="str">
        <f>'3. ALL COMPETENCES (SOURCE)'!H413</f>
        <v>RECOMMENDED PRIOR COMPETENCE REQUIREMENTS FOR THE LEVEL</v>
      </c>
    </row>
    <row r="110" spans="1:8" ht="51.75" customHeight="1" x14ac:dyDescent="0.25">
      <c r="A110" s="26" t="str">
        <f>'3. ALL COMPETENCES (SOURCE)'!A414</f>
        <v>Code</v>
      </c>
      <c r="B110" s="26" t="str">
        <f>'3. ALL COMPETENCES (SOURCE)'!B414</f>
        <v>Competence Statement.
The individual should be able to:</v>
      </c>
      <c r="C110" s="349" t="str">
        <f>'3. ALL COMPETENCES (SOURCE)'!C414</f>
        <v>Details, scope and variations. 
A brief explanation of the competence.</v>
      </c>
      <c r="D110" s="143" t="str">
        <f>'3. ALL COMPETENCES (SOURCE)'!D414</f>
        <v>Main specific knowledge requirements for the competence.</v>
      </c>
      <c r="E110" s="200" t="str">
        <f>'3. ALL COMPETENCES (SOURCE)'!E414</f>
        <v xml:space="preserve"> </v>
      </c>
      <c r="F110" s="184" t="str">
        <f>'3. ALL COMPETENCES (SOURCE)'!F414</f>
        <v>Example performance criteria for certification</v>
      </c>
      <c r="G110" s="184" t="str">
        <f>'3. ALL COMPETENCES (SOURCE)'!G414</f>
        <v>Example means of assessment</v>
      </c>
      <c r="H110" s="100" t="str">
        <f>'3. ALL COMPETENCES (SOURCE)'!H414</f>
        <v>UNI; TEC 1; CAC 1</v>
      </c>
    </row>
    <row r="111" spans="1:8" ht="90" x14ac:dyDescent="0.25">
      <c r="A111" s="380" t="str">
        <f>'3. ALL COMPETENCES (SOURCE)'!A415</f>
        <v>TEC 2.1</v>
      </c>
      <c r="B111" s="381" t="str">
        <f>'3. ALL COMPETENCES (SOURCE)'!B415</f>
        <v>Operate and maintain computers for advanced functions.</v>
      </c>
      <c r="C111" s="382" t="str">
        <f>'3. ALL COMPETENCES (SOURCE)'!C415</f>
        <v>• Using and managing databases, apps, spread sheets and other commonly used applications and peripherals.
• Using local networks and servers.
• Solving common problems and conducting regular maintenance and updates (hardware and software).
• Ensuring secure use of IT (virus checking, updating software, backing up etc.).
•Using and maintaining peripherals (printers, scanners, plotters etc.).
• Using available platforms (e.g. PC, Mac, Tablet, Smartphone etc.).</v>
      </c>
      <c r="D111" s="13" t="str">
        <f>'3. ALL COMPETENCES (SOURCE)'!D415</f>
        <v>• Advanced computing principles and operation.
• Uses of required software, hardware, applications etc.
• Use of relevant platforms (PC, Mac, Tablet, Smartphone etc.).
• Good practice for secure use.</v>
      </c>
      <c r="E111" s="226">
        <f>'3. ALL COMPETENCES (SOURCE)'!E415</f>
        <v>0</v>
      </c>
      <c r="F111" s="13" t="str">
        <f>'3. ALL COMPETENCES (SOURCE)'!F415</f>
        <v>• Submit evidence of use of computers for a range of basic everyday functions.
• Demonstrate supporting knowledge.</v>
      </c>
      <c r="G111" s="13" t="str">
        <f>'3. ALL COMPETENCES (SOURCE)'!G415</f>
        <v>• Evidence portfolio assessment. 
• Accreditation of prior qualifications and experience.
• Practical test.
• Observation.
• Test of knowledge.</v>
      </c>
      <c r="H111" s="14">
        <f>'3. ALL COMPETENCES (SOURCE)'!H415</f>
        <v>0</v>
      </c>
    </row>
    <row r="112" spans="1:8" ht="60.75" customHeight="1" x14ac:dyDescent="0.25">
      <c r="A112" s="380" t="str">
        <f>'3. ALL COMPETENCES (SOURCE)'!A416</f>
        <v>TEC 2.2</v>
      </c>
      <c r="B112" s="381" t="str">
        <f>'3. ALL COMPETENCES (SOURCE)'!B416</f>
        <v>Use online technology for advanced functions.</v>
      </c>
      <c r="C112" s="382" t="str">
        <f>'3. ALL COMPETENCES (SOURCE)'!C416</f>
        <v xml:space="preserve">• Using online tools and services for data collection, sharing and management, awareness and visibility, communication, collaboration etc.
• Using social media, web sites, online questionnaires, online databases etc.
• Using and maintaining connections and related peripherals.
</v>
      </c>
      <c r="D112" s="13" t="str">
        <f>'3. ALL COMPETENCES (SOURCE)'!D416</f>
        <v xml:space="preserve">• Available online tools and their uses (according to platform/device).
• Good practice for use of internet and connected computers.
</v>
      </c>
      <c r="E112" s="226">
        <f>'3. ALL COMPETENCES (SOURCE)'!E416</f>
        <v>0</v>
      </c>
      <c r="F112" s="13" t="str">
        <f>'3. ALL COMPETENCES (SOURCE)'!F416</f>
        <v>• Submit evidence of use of connected computers for a range of functions.
• Demonstrate supporting knowledge.</v>
      </c>
      <c r="G112" s="13" t="str">
        <f>'3. ALL COMPETENCES (SOURCE)'!G416</f>
        <v>• Evidence portfolio assessment. 
• Accreditation of prior qualifications and experience.
• Practical test.
• Observation.
• Test of knowledge.</v>
      </c>
      <c r="H112" s="14">
        <f>'3. ALL COMPETENCES (SOURCE)'!H416</f>
        <v>0</v>
      </c>
    </row>
    <row r="113" spans="1:8" ht="105" x14ac:dyDescent="0.25">
      <c r="A113" s="380" t="str">
        <f>'3. ALL COMPETENCES (SOURCE)'!A417</f>
        <v>TEC 2.3</v>
      </c>
      <c r="B113" s="381" t="str">
        <f>'3. ALL COMPETENCES (SOURCE)'!B417</f>
        <v>Manage and maintain IT systems and networks.</v>
      </c>
      <c r="C113" s="382" t="str">
        <f>'3. ALL COMPETENCES (SOURCE)'!C417</f>
        <v xml:space="preserve">• Overseeing management and maintenance of IT systems and equipment.
• Ensuring maintenance, upgrading etc. of computers and peripherals.
• Ensuring availability, registration and updating of software.
• Ensuring correct functioning and operation of computer networks.
• Developing standards and protocols for IT and network use.
• Maintaining central servers.
• Ensuring data security (virus checks, firewalls, back up, updates etc.).
</v>
      </c>
      <c r="D113" s="13" t="str">
        <f>'3. ALL COMPETENCES (SOURCE)'!D417</f>
        <v xml:space="preserve">• IT system management and maintenance (hardware and software).
• Network creation, management and maintenance.
• Network security, maintenance and back up.
</v>
      </c>
      <c r="E113" s="226">
        <f>'3. ALL COMPETENCES (SOURCE)'!E417</f>
        <v>0</v>
      </c>
      <c r="F113" s="13" t="str">
        <f>'3. ALL COMPETENCES (SOURCE)'!F417</f>
        <v xml:space="preserve">• Submit evidence of successful management of IT across a protected area administration. 
• Submit evidence of management of a network for a range of functions.
• Demonstrate supporting knowledge.
</v>
      </c>
      <c r="G113" s="13" t="str">
        <f>'3. ALL COMPETENCES (SOURCE)'!G417</f>
        <v>• Evidence portfolio assessment. 
• Accreditation of prior qualifications and experience.
• Practical test.
• Test of knowledge.</v>
      </c>
      <c r="H113" s="14">
        <f>'3. ALL COMPETENCES (SOURCE)'!H417</f>
        <v>0</v>
      </c>
    </row>
    <row r="114" spans="1:8" ht="44.25" customHeight="1" x14ac:dyDescent="0.25">
      <c r="A114" s="380" t="str">
        <f>'3. ALL COMPETENCES (SOURCE)'!A418</f>
        <v>TEC 2.4</v>
      </c>
      <c r="B114" s="381" t="str">
        <f>'3. ALL COMPETENCES (SOURCE)'!B418</f>
        <v>Manage and maintain digital data and information resources.</v>
      </c>
      <c r="C114" s="382" t="str">
        <f>'3. ALL COMPETENCES (SOURCE)'!C418</f>
        <v xml:space="preserve">• Managing and updating databases (for example of wildlife records, visitor records, law enforcement management information, statistics etc.) using generic or specialised applications.
• Providing reliable access to data for analysis and use to support planning and management.
</v>
      </c>
      <c r="D114" s="13" t="str">
        <f>'3. ALL COMPETENCES (SOURCE)'!D418</f>
        <v xml:space="preserve">• Principles of database design and use.
• Specific use of applications used by the PA.
• Principles of information management, storage, cataloguing and retrieval.
</v>
      </c>
      <c r="E114" s="226">
        <f>'3. ALL COMPETENCES (SOURCE)'!E418</f>
        <v>0</v>
      </c>
      <c r="F114" s="13" t="str">
        <f>'3. ALL COMPETENCES (SOURCE)'!F418</f>
        <v>• Submit evidence of collation and management of extensive information in a database. 
• Submit reliable and timely responses to requests for production of data and reports.
• Demonstrate supporting knowledge.</v>
      </c>
      <c r="G114" s="13" t="str">
        <f>'3. ALL COMPETENCES (SOURCE)'!G418</f>
        <v>• Evidence portfolio assessment. 
• Accreditation of prior qualifications and experience.
• Practical test.
• Observation.
• Test of knowledge.</v>
      </c>
      <c r="H114" s="14">
        <f>'3. ALL COMPETENCES (SOURCE)'!H418</f>
        <v>0</v>
      </c>
    </row>
    <row r="115" spans="1:8" ht="82.5" customHeight="1" x14ac:dyDescent="0.25">
      <c r="A115" s="380" t="str">
        <f>'3. ALL COMPETENCES (SOURCE)'!A419</f>
        <v>TEC 2.5</v>
      </c>
      <c r="B115" s="381" t="str">
        <f>'3. ALL COMPETENCES (SOURCE)'!B419</f>
        <v>Operate Geographic Information Systems (GIS) and related applications.</v>
      </c>
      <c r="C115" s="382" t="str">
        <f>'3. ALL COMPETENCES (SOURCE)'!C419</f>
        <v xml:space="preserve">• Operating GIS packages for day to day use
• Adding spatial information
• Analysing information
• Preparation of maps and reports
NOTE: this competence relates to operating and updating existing GIS systems, not establishing, programming and customising GIS systems.
</v>
      </c>
      <c r="D115" s="13" t="str">
        <f>'3. ALL COMPETENCES (SOURCE)'!D419</f>
        <v xml:space="preserve">• Principles of GIS and database use.
• Potential uses of GIS as a tool for PA management.
</v>
      </c>
      <c r="E115" s="226">
        <f>'3. ALL COMPETENCES (SOURCE)'!E419</f>
        <v>0</v>
      </c>
      <c r="F115" s="13" t="str">
        <f>'3. ALL COMPETENCES (SOURCE)'!F419</f>
        <v>• Submit evidence of productive use of GIS to support information management, analysis, presentation and planning of the PA.
• Demonstrate supporting knowledge.</v>
      </c>
      <c r="G115" s="13" t="str">
        <f>'3. ALL COMPETENCES (SOURCE)'!G419</f>
        <v>• Evidence portfolio assessment. 
• Accreditation of prior qualifications and experience.
• Practical test.
• Observation.
• Test of knowledge.</v>
      </c>
      <c r="H115" s="14">
        <f>'3. ALL COMPETENCES (SOURCE)'!H419</f>
        <v>0</v>
      </c>
    </row>
    <row r="116" spans="1:8" ht="90" x14ac:dyDescent="0.25">
      <c r="A116" s="380" t="str">
        <f>'3. ALL COMPETENCES (SOURCE)'!A420</f>
        <v>TEC 2.6</v>
      </c>
      <c r="B116" s="381" t="str">
        <f>'3. ALL COMPETENCES (SOURCE)'!B420</f>
        <v>Use advanced technology to support protected area management.</v>
      </c>
      <c r="C116" s="382" t="str">
        <f>'3. ALL COMPETENCES (SOURCE)'!C420</f>
        <v xml:space="preserve">• Operate and maintain specialist technological aids according to specific needs and available technology. For example:
- Advanced uses of GIS for modelling, spatial analysis, optimisation etc.
- Remote monitoring and tracking technology for monitoring wildlife, visitors, threats etc.
- New technologies such as solar installations, UV waste treatment.
- Audio visual presentations and interactive installations in visitor centres.
</v>
      </c>
      <c r="D116" s="13" t="str">
        <f>'3. ALL COMPETENCES (SOURCE)'!D420</f>
        <v xml:space="preserve">• Available technology and its uses and limitations.
• Specifications and operation of specific technological tools.
</v>
      </c>
      <c r="E116" s="226">
        <f>'3. ALL COMPETENCES (SOURCE)'!E420</f>
        <v>0</v>
      </c>
      <c r="F116" s="13" t="str">
        <f>'3. ALL COMPETENCES (SOURCE)'!F420</f>
        <v>• Submit evidence of extensive and productive use of an advanced technology to support PA management.
• Demonstrate supporting knowledge.</v>
      </c>
      <c r="G116" s="13" t="str">
        <f>'3. ALL COMPETENCES (SOURCE)'!G420</f>
        <v>• Evidence portfolio assessment. 
• Accreditation of prior qualifications and experience.
• Practical test.
• Observation.
• Test of knowledge.</v>
      </c>
      <c r="H116" s="14">
        <f>'3. ALL COMPETENCES (SOURCE)'!H420</f>
        <v>0</v>
      </c>
    </row>
  </sheetData>
  <pageMargins left="0.23622047244094491" right="0.23622047244094491" top="0.39370078740157483" bottom="0.39370078740157483" header="0.31496062992125984" footer="0.31496062992125984"/>
  <pageSetup paperSize="9" orientation="landscape" horizontalDpi="4294967292" r:id="rId1"/>
  <headerFooter>
    <oddFooter>&amp;CCompetence details Level 2. Page &amp;P.</oddFooter>
  </headerFooter>
  <rowBreaks count="8" manualBreakCount="8">
    <brk id="9" max="16383" man="1"/>
    <brk id="37" max="16383" man="1"/>
    <brk id="52" max="16383" man="1"/>
    <brk id="66" max="16383" man="1"/>
    <brk id="76" max="16383" man="1"/>
    <brk id="87" max="16383" man="1"/>
    <brk id="98" max="16383" man="1"/>
    <brk id="10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90"/>
  <sheetViews>
    <sheetView showZeros="0" view="pageBreakPreview" topLeftCell="A81" zoomScale="40" zoomScaleNormal="90" zoomScaleSheetLayoutView="40" workbookViewId="0">
      <selection activeCell="I81" sqref="I1:I1048576"/>
    </sheetView>
  </sheetViews>
  <sheetFormatPr defaultRowHeight="15.75" x14ac:dyDescent="0.25"/>
  <cols>
    <col min="1" max="1" width="19" style="326" customWidth="1"/>
    <col min="2" max="2" width="41.28515625" style="326" customWidth="1"/>
    <col min="3" max="3" width="90.140625" customWidth="1"/>
    <col min="4" max="4" width="49.140625" customWidth="1"/>
    <col min="5" max="5" width="33" customWidth="1"/>
    <col min="6" max="8" width="41.5703125" customWidth="1"/>
  </cols>
  <sheetData>
    <row r="1" spans="1:8" ht="31.5" x14ac:dyDescent="0.25">
      <c r="A1" s="354" t="str">
        <f>'3. ALL COMPETENCES (SOURCE)'!A2</f>
        <v>GROUP</v>
      </c>
      <c r="B1" s="354" t="str">
        <f>'3. ALL COMPETENCES (SOURCE)'!B2</f>
        <v>A. PLANNING, MANAGEMENT AND ADMINISTRATION</v>
      </c>
      <c r="C1" s="341" t="str">
        <f>'3. ALL COMPETENCES (SOURCE)'!C2</f>
        <v>Planning, management and administration of protected areas.</v>
      </c>
      <c r="D1" s="111">
        <f>'3. ALL COMPETENCES (SOURCE)'!D2</f>
        <v>0</v>
      </c>
      <c r="E1" s="237">
        <f>'3. ALL COMPETENCES (SOURCE)'!E2</f>
        <v>0</v>
      </c>
      <c r="F1" s="166">
        <f>'3. ALL COMPETENCES (SOURCE)'!F2</f>
        <v>0</v>
      </c>
      <c r="G1" s="166">
        <f>'3. ALL COMPETENCES (SOURCE)'!G2</f>
        <v>0</v>
      </c>
      <c r="H1" s="74">
        <f>'3. ALL COMPETENCES (SOURCE)'!H2</f>
        <v>0</v>
      </c>
    </row>
    <row r="2" spans="1:8" ht="31.5" x14ac:dyDescent="0.25">
      <c r="A2" s="355" t="str">
        <f>'3. ALL COMPETENCES (SOURCE)'!A61</f>
        <v>CATEGORY</v>
      </c>
      <c r="B2" s="355" t="str">
        <f>'3. ALL COMPETENCES (SOURCE)'!B61</f>
        <v>HRM. HUMAN RESOURCE MANAGEMENT</v>
      </c>
      <c r="C2" s="342" t="str">
        <f>'3. ALL COMPETENCES (SOURCE)'!C61</f>
        <v>Establishing an adequate, competent, well managed and supported work force for protected areas.</v>
      </c>
      <c r="D2" s="113" t="str">
        <f>'3. ALL COMPETENCES (SOURCE)'!D61</f>
        <v xml:space="preserve"> </v>
      </c>
      <c r="E2" s="238">
        <f>'3. ALL COMPETENCES (SOURCE)'!E61</f>
        <v>0</v>
      </c>
      <c r="F2" s="173">
        <f>'3. ALL COMPETENCES (SOURCE)'!F61</f>
        <v>0</v>
      </c>
      <c r="G2" s="174">
        <f>'3. ALL COMPETENCES (SOURCE)'!G61</f>
        <v>0</v>
      </c>
      <c r="H2" s="76">
        <f>'3. ALL COMPETENCES (SOURCE)'!H61</f>
        <v>0</v>
      </c>
    </row>
    <row r="3" spans="1:8" ht="56.25" x14ac:dyDescent="0.25">
      <c r="A3" s="356" t="str">
        <f>'3. ALL COMPETENCES (SOURCE)'!A86</f>
        <v>HRM 1</v>
      </c>
      <c r="B3" s="356" t="str">
        <f>'3. ALL COMPETENCES (SOURCE)'!B86</f>
        <v>HUMAN RESOURCE MANAGEMENT. 
LEVEL 1</v>
      </c>
      <c r="C3" s="343" t="str">
        <f>'3. ALL COMPETENCES (SOURCE)'!C86</f>
        <v>Supervise and instruct small work teams to complete specific tasks</v>
      </c>
      <c r="D3" s="297" t="str">
        <f>'3. ALL COMPETENCES (SOURCE)'!D86</f>
        <v>• Relevant policies and operating procedures.</v>
      </c>
      <c r="E3" s="295" t="str">
        <f>'3. ALL COMPETENCES (SOURCE)'!E86</f>
        <v>FRM 1; CAC 1; TEC 1; ADR 1</v>
      </c>
      <c r="F3" s="168" t="str">
        <f>'3. ALL COMPETENCES (SOURCE)'!F86</f>
        <v>EXAMPLE PERFORMANCE CRITERIA</v>
      </c>
      <c r="G3" s="168" t="str">
        <f>'3. ALL COMPETENCES (SOURCE)'!G86</f>
        <v>EXAMPLE MEANS OF ASSESSMENT</v>
      </c>
      <c r="H3" s="61" t="str">
        <f>'3. ALL COMPETENCES (SOURCE)'!H86</f>
        <v>RECOMMENDED PRIOR COMPETENCE REQUIREMENTS FOR THE LEVEL</v>
      </c>
    </row>
    <row r="4" spans="1:8" ht="37.5" x14ac:dyDescent="0.25">
      <c r="A4" s="357" t="str">
        <f>'3. ALL COMPETENCES (SOURCE)'!A87</f>
        <v>Code</v>
      </c>
      <c r="B4" s="357" t="str">
        <f>'3. ALL COMPETENCES (SOURCE)'!B87</f>
        <v>Competence Statement.
The individual should be able to:</v>
      </c>
      <c r="C4" s="344" t="str">
        <f>'3. ALL COMPETENCES (SOURCE)'!C87</f>
        <v>Details, scope and variations. 
A brief explanation of the competence.</v>
      </c>
      <c r="D4" s="118" t="str">
        <f>'3. ALL COMPETENCES (SOURCE)'!D87</f>
        <v>Main specific knowledge requirements for the competence.</v>
      </c>
      <c r="E4" s="227" t="str">
        <f>'3. ALL COMPETENCES (SOURCE)'!E87</f>
        <v xml:space="preserve"> </v>
      </c>
      <c r="F4" s="170" t="str">
        <f>'3. ALL COMPETENCES (SOURCE)'!F87</f>
        <v>Example performance criteria for certification</v>
      </c>
      <c r="G4" s="170" t="str">
        <f>'3. ALL COMPETENCES (SOURCE)'!G87</f>
        <v>Example means of assessment</v>
      </c>
      <c r="H4" s="101" t="str">
        <f>'3. ALL COMPETENCES (SOURCE)'!H87</f>
        <v>UNI</v>
      </c>
    </row>
    <row r="5" spans="1:8" ht="60" x14ac:dyDescent="0.25">
      <c r="A5" s="365" t="str">
        <f>'3. ALL COMPETENCES (SOURCE)'!A88</f>
        <v>HRM 1.1</v>
      </c>
      <c r="B5" s="368" t="str">
        <f>'3. ALL COMPETENCES (SOURCE)'!B88</f>
        <v>Supervise and motivate work groups in completing practical tasks.</v>
      </c>
      <c r="C5" s="324" t="str">
        <f>'3. ALL COMPETENCES (SOURCE)'!C88</f>
        <v>• Ensuring that small work groups complete assigned practical tasks (field work, clerical, administrative etc.) in an effective and efficient way, according to instructions.</v>
      </c>
      <c r="D5" s="6" t="str">
        <f>'3. ALL COMPETENCES (SOURCE)'!D88</f>
        <v>• Basic supervisory and motivational techniques.
• Personnel procedures of the organisation.
• Details of technical tasks to be completed.</v>
      </c>
      <c r="E5" s="239">
        <f>'3. ALL COMPETENCES (SOURCE)'!E88</f>
        <v>0</v>
      </c>
      <c r="F5" s="6" t="str">
        <f>'3. ALL COMPETENCES (SOURCE)'!F88</f>
        <v>• Demonstrate effective leadership of small work groups in completion of assigned tasks. 
• Demonstrate supporting knowledge.</v>
      </c>
      <c r="G5" s="6" t="str">
        <f>'3. ALL COMPETENCES (SOURCE)'!G88</f>
        <v>• Practical test/observation/ simulation.
• Feedback from supervised personnel.
• Oral test of knowledge.</v>
      </c>
      <c r="H5" s="3">
        <f>'3. ALL COMPETENCES (SOURCE)'!H88</f>
        <v>0</v>
      </c>
    </row>
    <row r="6" spans="1:8" ht="45" x14ac:dyDescent="0.25">
      <c r="A6" s="365" t="str">
        <f>'3. ALL COMPETENCES (SOURCE)'!A89</f>
        <v>HRM 1.2</v>
      </c>
      <c r="B6" s="368" t="str">
        <f>'3. ALL COMPETENCES (SOURCE)'!B89</f>
        <v>Maintain work records.</v>
      </c>
      <c r="C6" s="324" t="str">
        <f>'3. ALL COMPETENCES (SOURCE)'!C89</f>
        <v xml:space="preserve">• Completing time sheets and activity records correctly for self and for work teams.
</v>
      </c>
      <c r="D6" s="6" t="str">
        <f>'3. ALL COMPETENCES (SOURCE)'!D89</f>
        <v>• Work record systems of the organisation.</v>
      </c>
      <c r="E6" s="240">
        <f>'3. ALL COMPETENCES (SOURCE)'!E89</f>
        <v>0</v>
      </c>
      <c r="F6" s="6" t="str">
        <f>'3. ALL COMPETENCES (SOURCE)'!F89</f>
        <v>• Demonstrate correct completion of required work records and time sheets. 
• Demonstrate supporting knowledge.</v>
      </c>
      <c r="G6" s="6" t="str">
        <f>'3. ALL COMPETENCES (SOURCE)'!G89</f>
        <v>• Examination of documentation.
• Oral test of knowledge.</v>
      </c>
      <c r="H6" s="3">
        <f>'3. ALL COMPETENCES (SOURCE)'!H89</f>
        <v>0</v>
      </c>
    </row>
    <row r="7" spans="1:8" ht="31.5" x14ac:dyDescent="0.25">
      <c r="A7" s="355" t="str">
        <f>'3. ALL COMPETENCES (SOURCE)'!A90</f>
        <v>CATEGORY</v>
      </c>
      <c r="B7" s="355" t="str">
        <f>'3. ALL COMPETENCES (SOURCE)'!B90</f>
        <v>FRM. FINANCIAL AND OPERATIONAL RESOURCES MANAGEMENT</v>
      </c>
      <c r="C7" s="342" t="str">
        <f>'3. ALL COMPETENCES (SOURCE)'!C90</f>
        <v>Ensuring that protected areas are adequately financed and resourced, and that resources are effectively and efficiently deployed and used.</v>
      </c>
      <c r="D7" s="113" t="str">
        <f>'3. ALL COMPETENCES (SOURCE)'!D90</f>
        <v xml:space="preserve"> </v>
      </c>
      <c r="E7" s="242">
        <f>'3. ALL COMPETENCES (SOURCE)'!E90</f>
        <v>0</v>
      </c>
      <c r="F7" s="176">
        <f>'3. ALL COMPETENCES (SOURCE)'!F90</f>
        <v>0</v>
      </c>
      <c r="G7" s="176">
        <f>'3. ALL COMPETENCES (SOURCE)'!G90</f>
        <v>0</v>
      </c>
      <c r="H7" s="25">
        <f>'3. ALL COMPETENCES (SOURCE)'!H90</f>
        <v>0</v>
      </c>
    </row>
    <row r="8" spans="1:8" ht="56.25" x14ac:dyDescent="0.25">
      <c r="A8" s="356" t="str">
        <f>'3. ALL COMPETENCES (SOURCE)'!A119</f>
        <v>FRM 1</v>
      </c>
      <c r="B8" s="356" t="str">
        <f>'3. ALL COMPETENCES (SOURCE)'!B119</f>
        <v>FINANCIAL AND OPERATIONAL RESOURCES MANAGEMENT. 
LEVEL 1</v>
      </c>
      <c r="C8" s="343" t="str">
        <f>'3. ALL COMPETENCES (SOURCE)'!C119</f>
        <v>Account for money and resources provided for specific activities.</v>
      </c>
      <c r="D8" s="296" t="str">
        <f>'3. ALL COMPETENCES (SOURCE)'!D119</f>
        <v>• Basic financial procedures.
• Relevant policies and operating procedures.
• Numeracy and literacy.</v>
      </c>
      <c r="E8" s="295" t="str">
        <f>'3. ALL COMPETENCES (SOURCE)'!E119</f>
        <v xml:space="preserve"> HRM 1; CAC 1; TEC 1; ADR 1</v>
      </c>
      <c r="F8" s="168" t="str">
        <f>'3. ALL COMPETENCES (SOURCE)'!F119</f>
        <v>EXAMPLE PERFORMANCE CRITERIA</v>
      </c>
      <c r="G8" s="168" t="str">
        <f>'3. ALL COMPETENCES (SOURCE)'!G119</f>
        <v>EXAMPLE MEANS OF ASSESSMENT</v>
      </c>
      <c r="H8" s="61" t="str">
        <f>'3. ALL COMPETENCES (SOURCE)'!H119</f>
        <v>RECOMMENDED PRIOR COMPETENCE REQUIREMENTS FOR THE LEVEL</v>
      </c>
    </row>
    <row r="9" spans="1:8" ht="37.5" x14ac:dyDescent="0.25">
      <c r="A9" s="357" t="str">
        <f>'3. ALL COMPETENCES (SOURCE)'!A120</f>
        <v>Code</v>
      </c>
      <c r="B9" s="357" t="str">
        <f>'3. ALL COMPETENCES (SOURCE)'!B120</f>
        <v>Competence Statement. 
The individual should be able to:</v>
      </c>
      <c r="C9" s="344" t="str">
        <f>'3. ALL COMPETENCES (SOURCE)'!C120</f>
        <v>Details, scope and variations. 
A brief explanation of the competence.</v>
      </c>
      <c r="D9" s="118" t="str">
        <f>'3. ALL COMPETENCES (SOURCE)'!D120</f>
        <v>Main specific knowledge requirements for the competence.</v>
      </c>
      <c r="E9" s="227" t="str">
        <f>'3. ALL COMPETENCES (SOURCE)'!E120</f>
        <v xml:space="preserve"> </v>
      </c>
      <c r="F9" s="170" t="str">
        <f>'3. ALL COMPETENCES (SOURCE)'!F120</f>
        <v>Example performance criteria for certification</v>
      </c>
      <c r="G9" s="170" t="str">
        <f>'3. ALL COMPETENCES (SOURCE)'!G120</f>
        <v>Example means of assessment</v>
      </c>
      <c r="H9" s="101" t="str">
        <f>'3. ALL COMPETENCES (SOURCE)'!H120</f>
        <v>UNI</v>
      </c>
    </row>
    <row r="10" spans="1:8" ht="60" x14ac:dyDescent="0.25">
      <c r="A10" s="365" t="str">
        <f>'3. ALL COMPETENCES (SOURCE)'!A121</f>
        <v>FRM 1.1</v>
      </c>
      <c r="B10" s="368" t="str">
        <f>'3. ALL COMPETENCES (SOURCE)'!B121</f>
        <v>Collect and present evidence of expenditure and other financial transactions.</v>
      </c>
      <c r="C10" s="324" t="str">
        <f>'3. ALL COMPETENCES (SOURCE)'!C121</f>
        <v xml:space="preserve">• Keeping simple records of transactions (e.g. collecting receipts).
• Managing and accounting for small amounts of cash.
• Providing basic summary reports on expenditure.
</v>
      </c>
      <c r="D10" s="6" t="str">
        <f>'3. ALL COMPETENCES (SOURCE)'!D121</f>
        <v>• Basic financial record keeping procedures and requirements of the organisation.</v>
      </c>
      <c r="E10" s="240">
        <f>'3. ALL COMPETENCES (SOURCE)'!E121</f>
        <v>0</v>
      </c>
      <c r="F10" s="6" t="str">
        <f>'3. ALL COMPETENCES (SOURCE)'!F121</f>
        <v>• Submit evidence of maintaining records of cash financial transactions records using correct procedures.
• Demonstrate supporting knowledge.</v>
      </c>
      <c r="G10" s="6" t="str">
        <f>'3. ALL COMPETENCES (SOURCE)'!G121</f>
        <v>• Examination of records.
• Observation/simulation.
• Oral test of knowledge.</v>
      </c>
      <c r="H10" s="6">
        <f>'3. ALL COMPETENCES (SOURCE)'!H121</f>
        <v>0</v>
      </c>
    </row>
    <row r="11" spans="1:8" ht="75" x14ac:dyDescent="0.25">
      <c r="A11" s="365" t="str">
        <f>'3. ALL COMPETENCES (SOURCE)'!A122</f>
        <v>FRM 1.2</v>
      </c>
      <c r="B11" s="368" t="str">
        <f>'3. ALL COMPETENCES (SOURCE)'!B122</f>
        <v>Maintain records of materials, equipment and supplies.</v>
      </c>
      <c r="C11" s="324" t="str">
        <f>'3. ALL COMPETENCES (SOURCE)'!C122</f>
        <v xml:space="preserve">• Following procedures for record keeping of equipment, supplies, consumables etc.
• Reporting on requirements for purchase, replacement and maintenance.
</v>
      </c>
      <c r="D11" s="6" t="str">
        <f>'3. ALL COMPETENCES (SOURCE)'!D122</f>
        <v>• Basic inventory/stores and maintenance procedures of the organisation.</v>
      </c>
      <c r="E11" s="240">
        <f>'3. ALL COMPETENCES (SOURCE)'!E122</f>
        <v>0</v>
      </c>
      <c r="F11" s="6" t="str">
        <f>'3. ALL COMPETENCES (SOURCE)'!F122</f>
        <v>• Submit evidence of maintaining records for an equipment store, inventory, daily use of field equipment or equivalent using correct procedures.
• Demonstrate supporting knowledge.</v>
      </c>
      <c r="G11" s="6" t="str">
        <f>'3. ALL COMPETENCES (SOURCE)'!G122</f>
        <v>• Examination of records.
• Oral test of knowledge.</v>
      </c>
      <c r="H11" s="6">
        <f>'3. ALL COMPETENCES (SOURCE)'!H122</f>
        <v>0</v>
      </c>
    </row>
    <row r="12" spans="1:8" ht="31.5" x14ac:dyDescent="0.25">
      <c r="A12" s="355" t="str">
        <f>'3. ALL COMPETENCES (SOURCE)'!A123</f>
        <v>CATEGORY</v>
      </c>
      <c r="B12" s="355" t="str">
        <f>'3. ALL COMPETENCES (SOURCE)'!B123</f>
        <v>ADR. ADMINISTRATIVE DOCUMENTATION AND REPORTING</v>
      </c>
      <c r="C12" s="342" t="str">
        <f>'3. ALL COMPETENCES (SOURCE)'!C123</f>
        <v>Establishing and implementing procedures for information management, documentation and reporting.</v>
      </c>
      <c r="D12" s="113" t="str">
        <f>'3. ALL COMPETENCES (SOURCE)'!D123</f>
        <v xml:space="preserve"> </v>
      </c>
      <c r="E12" s="242">
        <f>'3. ALL COMPETENCES (SOURCE)'!E123</f>
        <v>0</v>
      </c>
      <c r="F12" s="176">
        <f>'3. ALL COMPETENCES (SOURCE)'!F123</f>
        <v>0</v>
      </c>
      <c r="G12" s="176">
        <f>'3. ALL COMPETENCES (SOURCE)'!G123</f>
        <v>0</v>
      </c>
      <c r="H12" s="25">
        <f>'3. ALL COMPETENCES (SOURCE)'!H123</f>
        <v>0</v>
      </c>
    </row>
    <row r="13" spans="1:8" ht="63" x14ac:dyDescent="0.25">
      <c r="A13" s="356" t="str">
        <f>'3. ALL COMPETENCES (SOURCE)'!A145</f>
        <v>ADR 1</v>
      </c>
      <c r="B13" s="356" t="str">
        <f>'3. ALL COMPETENCES (SOURCE)'!B145</f>
        <v>ADMINISTRATIVE DOCUMENTATION AND REPORTING. 
LEVEL 1</v>
      </c>
      <c r="C13" s="343" t="str">
        <f>'3. ALL COMPETENCES (SOURCE)'!C145</f>
        <v>Keep basic records activities as required by the organisation.</v>
      </c>
      <c r="D13" s="290" t="str">
        <f>'3. ALL COMPETENCES (SOURCE)'!D145</f>
        <v>• Relevant policies and operating procedures.
• Numeracy and literacy.
• Basic interpersonal, instructional and supervisory skills.</v>
      </c>
      <c r="E13" s="295" t="str">
        <f>'3. ALL COMPETENCES (SOURCE)'!E145</f>
        <v xml:space="preserve"> HRM 1; FRM 1; CAC 1; TEC 1</v>
      </c>
      <c r="F13" s="168" t="str">
        <f>'3. ALL COMPETENCES (SOURCE)'!F145</f>
        <v>EXAMPLE PERFORMANCE CRITERIA</v>
      </c>
      <c r="G13" s="168" t="str">
        <f>'3. ALL COMPETENCES (SOURCE)'!G145</f>
        <v>EXAMPLE MEANS OF ASSESSMENT</v>
      </c>
      <c r="H13" s="61" t="str">
        <f>'3. ALL COMPETENCES (SOURCE)'!H145</f>
        <v>RECOMMENDED PRIOR COMPETENCE REQUIREMENTS FOR THE LEVEL</v>
      </c>
    </row>
    <row r="14" spans="1:8" ht="37.5" x14ac:dyDescent="0.3">
      <c r="A14" s="357" t="str">
        <f>'3. ALL COMPETENCES (SOURCE)'!A146</f>
        <v>Code</v>
      </c>
      <c r="B14" s="357" t="str">
        <f>'3. ALL COMPETENCES (SOURCE)'!B146</f>
        <v>Competence Statement.
The individual should be able to:</v>
      </c>
      <c r="C14" s="378" t="str">
        <f>'3. ALL COMPETENCES (SOURCE)'!C146</f>
        <v>Details, scope and variations. 
A brief explanation of the competence.</v>
      </c>
      <c r="D14" s="121" t="str">
        <f>'3. ALL COMPETENCES (SOURCE)'!D146</f>
        <v>Main specific knowledge requirements for the competence.</v>
      </c>
      <c r="E14" s="227" t="str">
        <f>'3. ALL COMPETENCES (SOURCE)'!E146</f>
        <v xml:space="preserve"> </v>
      </c>
      <c r="F14" s="170" t="str">
        <f>'3. ALL COMPETENCES (SOURCE)'!F146</f>
        <v>Example performance criteria for certification</v>
      </c>
      <c r="G14" s="170" t="str">
        <f>'3. ALL COMPETENCES (SOURCE)'!G146</f>
        <v>Example means of assessment</v>
      </c>
      <c r="H14" s="101" t="str">
        <f>'3. ALL COMPETENCES (SOURCE)'!H146</f>
        <v>UNI</v>
      </c>
    </row>
    <row r="15" spans="1:8" ht="51" x14ac:dyDescent="0.25">
      <c r="A15" s="365" t="str">
        <f>'3. ALL COMPETENCES (SOURCE)'!A147</f>
        <v>ADR 1.1</v>
      </c>
      <c r="B15" s="368" t="str">
        <f>'3. ALL COMPETENCES (SOURCE)'!B147</f>
        <v>Prepare basic written reports of work activities using standard formats.</v>
      </c>
      <c r="C15" s="324" t="str">
        <f>'3. ALL COMPETENCES (SOURCE)'!C147</f>
        <v>• Completing written reports (using prescribed formats).
• Completing forms.
• Maintaining records of activity (e.g. through ranger notebooks).
• Using basic electronic record keeping systems (if required).</v>
      </c>
      <c r="D15" s="6" t="str">
        <f>'3. ALL COMPETENCES (SOURCE)'!D147</f>
        <v>• Familiarity with forms and documents used by the PA.</v>
      </c>
      <c r="E15" s="240">
        <f>'3. ALL COMPETENCES (SOURCE)'!E147</f>
        <v>0</v>
      </c>
      <c r="F15" s="6" t="str">
        <f>'3. ALL COMPETENCES (SOURCE)'!F147</f>
        <v>• Demonstrate completion of forms and basic written reports/statements.</v>
      </c>
      <c r="G15" s="6" t="str">
        <f>'3. ALL COMPETENCES (SOURCE)'!G147</f>
        <v>• Completion of practical test.
• Observation.
• Oral test of knowledge.</v>
      </c>
      <c r="H15" s="1">
        <f>'3. ALL COMPETENCES (SOURCE)'!H147</f>
        <v>0</v>
      </c>
    </row>
    <row r="16" spans="1:8" ht="31.5" x14ac:dyDescent="0.25">
      <c r="A16" s="355" t="str">
        <f>'3. ALL COMPETENCES (SOURCE)'!A148</f>
        <v>CATEGORY</v>
      </c>
      <c r="B16" s="355" t="str">
        <f>'3. ALL COMPETENCES (SOURCE)'!B148</f>
        <v>CAC. COMMUNICATION AND COLLABORATION</v>
      </c>
      <c r="C16" s="342" t="str">
        <f>'3. ALL COMPETENCES (SOURCE)'!C148</f>
        <v>Building and using the skills required to communicate and collaborate effectively.</v>
      </c>
      <c r="D16" s="342">
        <f>'3. ALL COMPETENCES (SOURCE)'!D148</f>
        <v>0</v>
      </c>
      <c r="E16" s="342">
        <f>'3. ALL COMPETENCES (SOURCE)'!E148</f>
        <v>0</v>
      </c>
      <c r="F16" s="342">
        <f>'3. ALL COMPETENCES (SOURCE)'!F148</f>
        <v>0</v>
      </c>
      <c r="G16" s="342">
        <f>'3. ALL COMPETENCES (SOURCE)'!G148</f>
        <v>0</v>
      </c>
      <c r="H16" s="342">
        <f>'3. ALL COMPETENCES (SOURCE)'!H148</f>
        <v>0</v>
      </c>
    </row>
    <row r="17" spans="1:8" ht="47.25" x14ac:dyDescent="0.25">
      <c r="A17" s="356" t="str">
        <f>'3. ALL COMPETENCES (SOURCE)'!A174</f>
        <v>CAC 1</v>
      </c>
      <c r="B17" s="356" t="str">
        <f>'3. ALL COMPETENCES (SOURCE)'!B174</f>
        <v>COMMUNICATION AND COLLABORATION. LEVEL 1</v>
      </c>
      <c r="C17" s="343" t="str">
        <f>'3. ALL COMPETENCES (SOURCE)'!C174</f>
        <v>Communicate effectively with co-workers, stakeholders and visitors.</v>
      </c>
      <c r="D17" s="343" t="str">
        <f>'3. ALL COMPETENCES (SOURCE)'!D174</f>
        <v xml:space="preserve">• Benefits of good communication.
• Literacy (speaking, reading and writing).
</v>
      </c>
      <c r="E17" s="343" t="str">
        <f>'3. ALL COMPETENCES (SOURCE)'!E174</f>
        <v>All at Level 1</v>
      </c>
      <c r="F17" s="343" t="str">
        <f>'3. ALL COMPETENCES (SOURCE)'!F174</f>
        <v>EXAMPLE PERFORMANCE CRITERIA</v>
      </c>
      <c r="G17" s="343" t="str">
        <f>'3. ALL COMPETENCES (SOURCE)'!G174</f>
        <v>EXAMPLE MEANS OF ASSESSMENT</v>
      </c>
      <c r="H17" s="343" t="str">
        <f>'3. ALL COMPETENCES (SOURCE)'!H174</f>
        <v>RECOMMENDED PRIOR COMPETENCE REQUIREMENTS FOR THE LEVEL</v>
      </c>
    </row>
    <row r="18" spans="1:8" ht="37.5" x14ac:dyDescent="0.25">
      <c r="A18" s="357" t="str">
        <f>'3. ALL COMPETENCES (SOURCE)'!A175</f>
        <v>Code</v>
      </c>
      <c r="B18" s="357" t="str">
        <f>'3. ALL COMPETENCES (SOURCE)'!B175</f>
        <v>Competence Statement. 
The individual should be able to:</v>
      </c>
      <c r="C18" s="378" t="str">
        <f>'3. ALL COMPETENCES (SOURCE)'!C175</f>
        <v>Details, scope and variations. 
A brief explanation of the competence.</v>
      </c>
      <c r="D18" s="378" t="str">
        <f>'3. ALL COMPETENCES (SOURCE)'!D175</f>
        <v>Main specific knowledge requirements for the competence.</v>
      </c>
      <c r="E18" s="378" t="str">
        <f>'3. ALL COMPETENCES (SOURCE)'!E175</f>
        <v xml:space="preserve"> </v>
      </c>
      <c r="F18" s="170" t="str">
        <f>'3. ALL COMPETENCES (SOURCE)'!F175</f>
        <v>Example performance criteria for certification</v>
      </c>
      <c r="G18" s="170" t="str">
        <f>'3. ALL COMPETENCES (SOURCE)'!G175</f>
        <v>Example means of assessment</v>
      </c>
      <c r="H18" s="101" t="str">
        <f>'3. ALL COMPETENCES (SOURCE)'!H175</f>
        <v>UNI</v>
      </c>
    </row>
    <row r="19" spans="1:8" ht="110.25" x14ac:dyDescent="0.25">
      <c r="A19" s="365" t="str">
        <f>'3. ALL COMPETENCES (SOURCE)'!A176</f>
        <v>CAC 1.1</v>
      </c>
      <c r="B19" s="406" t="str">
        <f>'3. ALL COMPETENCES (SOURCE)'!B176</f>
        <v>Communicate effectively with others in the workplace.</v>
      </c>
      <c r="C19" s="407" t="str">
        <f>'3. ALL COMPETENCES (SOURCE)'!C176</f>
        <v>• Maintaining effective two-way communication with co-workers and supervisors.
• Providing clear information, instruction, explanations verbally and in writing.
• Listening, understanding and assimilating information (listening and reading).</v>
      </c>
      <c r="D19" s="407" t="str">
        <f>'3. ALL COMPETENCES (SOURCE)'!D436</f>
        <v>• Techniques and approaches for respectful, clear and effective interpersonal communication.
• Awareness of different communication approaches required with different groups and individuals.
• Non verbal communication and its uses and effects.</v>
      </c>
      <c r="E19" s="407">
        <f>'3. ALL COMPETENCES (SOURCE)'!E436</f>
        <v>0</v>
      </c>
      <c r="F19" s="407" t="str">
        <f>'3. ALL COMPETENCES (SOURCE)'!F436</f>
        <v>• Demonstrate effective person to person communication in three different contexts.
• Demonstrate supporting knowledge.</v>
      </c>
      <c r="G19" s="407" t="str">
        <f>'3. ALL COMPETENCES (SOURCE)'!G436</f>
        <v>• Completion of practical test/simulation.
• Observation.
• Oral test of knowledge.</v>
      </c>
      <c r="H19" s="407">
        <f>'3. ALL COMPETENCES (SOURCE)'!H436</f>
        <v>0</v>
      </c>
    </row>
    <row r="20" spans="1:8" ht="63" x14ac:dyDescent="0.25">
      <c r="A20" s="365" t="str">
        <f>'3. ALL COMPETENCES (SOURCE)'!A177</f>
        <v>CAC 1.2</v>
      </c>
      <c r="B20" s="406" t="str">
        <f>'3. ALL COMPETENCES (SOURCE)'!B177</f>
        <v>Provide on the job instruction for practical tasks.</v>
      </c>
      <c r="C20" s="407" t="str">
        <f>'3. ALL COMPETENCES (SOURCE)'!C177</f>
        <v xml:space="preserve">• Instructing and training co-workers how to do required tasks.
• Providing feedback and support to help colleagues learn and improve their skills.
</v>
      </c>
      <c r="D20" s="407" t="str">
        <f>'3. ALL COMPETENCES (SOURCE)'!D437</f>
        <v>• Basic literacy.</v>
      </c>
      <c r="E20" s="407">
        <f>'3. ALL COMPETENCES (SOURCE)'!E437</f>
        <v>0</v>
      </c>
      <c r="F20" s="407" t="str">
        <f>'3. ALL COMPETENCES (SOURCE)'!F437</f>
        <v>• Demonstrate effective person to person communication in three different contexts
• Demonstrate supporting knowledge.</v>
      </c>
      <c r="G20" s="407" t="str">
        <f>'3. ALL COMPETENCES (SOURCE)'!G437</f>
        <v>• Accreditation of prior educational achievement.
• Completion of practical test/simulation
• Oral test of knowledge</v>
      </c>
      <c r="H20" s="407">
        <f>'3. ALL COMPETENCES (SOURCE)'!H437</f>
        <v>0</v>
      </c>
    </row>
    <row r="21" spans="1:8" ht="110.25" x14ac:dyDescent="0.25">
      <c r="A21" s="365" t="str">
        <f>'3. ALL COMPETENCES (SOURCE)'!A178</f>
        <v>CAC 1.3</v>
      </c>
      <c r="B21" s="406" t="str">
        <f>'3. ALL COMPETENCES (SOURCE)'!B178</f>
        <v>Use effective communication techniques to avoid and prevent interpersonal conflict.</v>
      </c>
      <c r="C21" s="407" t="str">
        <f>'3. ALL COMPETENCES (SOURCE)'!C178</f>
        <v>• Using a range of basic techniques to maintain good relations, avoid conflict, reduce tension, resolve arguments and prevent escalation of disputes.
• Adapting approaches used to different contexts and actors.</v>
      </c>
      <c r="D21" s="407" t="str">
        <f>'3. ALL COMPETENCES (SOURCE)'!D178</f>
        <v xml:space="preserve">• A range of simple techniques for de-escalating arguments and verbal conflicts and for presenting and defending unpopular positions and arguments.
• Suitability of techniques to different situations and actors.
</v>
      </c>
      <c r="E21" s="407">
        <f>'3. ALL COMPETENCES (SOURCE)'!E178</f>
        <v>0</v>
      </c>
      <c r="F21" s="407" t="str">
        <f>'3. ALL COMPETENCES (SOURCE)'!F178</f>
        <v>• Submit evidence of and/or demonstrate use of a range of communication techniques to reduce conflict, resolve disputes and defend contested positions or arguments.
• Demonstrate supporting knowledge.</v>
      </c>
      <c r="G21" s="407" t="str">
        <f>'3. ALL COMPETENCES (SOURCE)'!G178</f>
        <v>• Evidence portfolio assessment.
• Observations/simulation
• Testimony of others</v>
      </c>
      <c r="H21" s="407">
        <f>'3. ALL COMPETENCES (SOURCE)'!H178</f>
        <v>0</v>
      </c>
    </row>
    <row r="22" spans="1:8" ht="31.5" x14ac:dyDescent="0.25">
      <c r="A22" s="363" t="str">
        <f>'3. ALL COMPETENCES (SOURCE)'!A179</f>
        <v>GROUP</v>
      </c>
      <c r="B22" s="363" t="str">
        <f>'3. ALL COMPETENCES (SOURCE)'!B179</f>
        <v>B. APPLIED PROTECTED AREA MANAGEMENT</v>
      </c>
      <c r="C22" s="345" t="str">
        <f>'3. ALL COMPETENCES (SOURCE)'!C179</f>
        <v>Applying specialist technical skills to protected area management.</v>
      </c>
      <c r="D22" s="129">
        <f>'3. ALL COMPETENCES (SOURCE)'!D179</f>
        <v>0</v>
      </c>
      <c r="E22" s="243">
        <f>'3. ALL COMPETENCES (SOURCE)'!E179</f>
        <v>0</v>
      </c>
      <c r="F22" s="178">
        <f>'3. ALL COMPETENCES (SOURCE)'!F179</f>
        <v>0</v>
      </c>
      <c r="G22" s="178">
        <f>'3. ALL COMPETENCES (SOURCE)'!G179</f>
        <v>0</v>
      </c>
      <c r="H22" s="57">
        <f>'3. ALL COMPETENCES (SOURCE)'!H179</f>
        <v>0</v>
      </c>
    </row>
    <row r="23" spans="1:8" ht="31.5" x14ac:dyDescent="0.25">
      <c r="A23" s="361" t="str">
        <f>'3. ALL COMPETENCES (SOURCE)'!A180</f>
        <v>CATEGORY</v>
      </c>
      <c r="B23" s="361" t="str">
        <f>'3. ALL COMPETENCES (SOURCE)'!B180</f>
        <v>BIO. BIODIVERSITY CONSERVATION</v>
      </c>
      <c r="C23" s="346" t="str">
        <f>'3. ALL COMPETENCES (SOURCE)'!C180</f>
        <v>Ensuring the maintenance of the ecological values of protected areas through management and monitoring of species, their habitats, ecosystems and natural resource use.</v>
      </c>
      <c r="D23" s="131" t="str">
        <f>'3. ALL COMPETENCES (SOURCE)'!D180</f>
        <v xml:space="preserve"> </v>
      </c>
      <c r="E23" s="244">
        <f>'3. ALL COMPETENCES (SOURCE)'!E180</f>
        <v>0</v>
      </c>
      <c r="F23" s="179">
        <f>'3. ALL COMPETENCES (SOURCE)'!F180</f>
        <v>0</v>
      </c>
      <c r="G23" s="179">
        <f>'3. ALL COMPETENCES (SOURCE)'!G180</f>
        <v>0</v>
      </c>
      <c r="H23" s="38">
        <f>'3. ALL COMPETENCES (SOURCE)'!H180</f>
        <v>0</v>
      </c>
    </row>
    <row r="24" spans="1:8" ht="56.25" x14ac:dyDescent="0.25">
      <c r="A24" s="362" t="str">
        <f>'3. ALL COMPETENCES (SOURCE)'!A221</f>
        <v>BIO 1</v>
      </c>
      <c r="B24" s="362" t="str">
        <f>'3. ALL COMPETENCES (SOURCE)'!B221</f>
        <v>BIODIVERSITY CONSERVATION. 
LEVEL 1</v>
      </c>
      <c r="C24" s="347" t="str">
        <f>'3. ALL COMPETENCES (SOURCE)'!C221</f>
        <v>Conduct supervised field activities implementing biodiversity monitoring and conservation programmes.</v>
      </c>
      <c r="D24" s="302" t="str">
        <f>'3. ALL COMPETENCES (SOURCE)'!D221</f>
        <v>• Basic classification of animals and plants.
• Use of identification guides.
• Relevant policies and operating procedures.</v>
      </c>
      <c r="E24" s="303" t="str">
        <f>'3. ALL COMPETENCES (SOURCE)'!E221</f>
        <v xml:space="preserve"> COM 1; CAC 1; ADR 1</v>
      </c>
      <c r="F24" s="183" t="str">
        <f>'3. ALL COMPETENCES (SOURCE)'!F221</f>
        <v>EXAMPLE PERFORMANCE CRITERIA</v>
      </c>
      <c r="G24" s="183" t="str">
        <f>'3. ALL COMPETENCES (SOURCE)'!G221</f>
        <v>EXAMPLE MEANS OF ASSESSMENT</v>
      </c>
      <c r="H24" s="81" t="str">
        <f>'3. ALL COMPETENCES (SOURCE)'!H221</f>
        <v>RECOMMENDED PRIOR COMPETENCE REQUIREMENTS FOR THE LEVEL</v>
      </c>
    </row>
    <row r="25" spans="1:8" ht="37.5" x14ac:dyDescent="0.3">
      <c r="A25" s="26" t="str">
        <f>'3. ALL COMPETENCES (SOURCE)'!A222</f>
        <v>Code</v>
      </c>
      <c r="B25" s="26" t="str">
        <f>'3. ALL COMPETENCES (SOURCE)'!B222</f>
        <v>Competence Statement.
The individual should be able to:</v>
      </c>
      <c r="C25" s="348" t="str">
        <f>'3. ALL COMPETENCES (SOURCE)'!C222</f>
        <v>Details, scope and variations. 
A brief explanation of the competence.</v>
      </c>
      <c r="D25" s="154" t="str">
        <f>'3. ALL COMPETENCES (SOURCE)'!D222</f>
        <v xml:space="preserve"> </v>
      </c>
      <c r="E25" s="105" t="str">
        <f>'3. ALL COMPETENCES (SOURCE)'!E222</f>
        <v xml:space="preserve"> </v>
      </c>
      <c r="F25" s="184" t="str">
        <f>'3. ALL COMPETENCES (SOURCE)'!F222</f>
        <v>Example performance criteria for certification</v>
      </c>
      <c r="G25" s="184" t="str">
        <f>'3. ALL COMPETENCES (SOURCE)'!G222</f>
        <v>Example means of assessment</v>
      </c>
      <c r="H25" s="100" t="str">
        <f>'3. ALL COMPETENCES (SOURCE)'!H222</f>
        <v>UNI; FLD 1</v>
      </c>
    </row>
    <row r="26" spans="1:8" ht="105" x14ac:dyDescent="0.25">
      <c r="A26" s="366" t="str">
        <f>'3. ALL COMPETENCES (SOURCE)'!A223</f>
        <v>BIO 1.1</v>
      </c>
      <c r="B26" s="22" t="str">
        <f>'3. ALL COMPETENCES (SOURCE)'!B223</f>
        <v>Recognise and identify typical ecosystems, habitats, plant and animal species and their signs.</v>
      </c>
      <c r="C26" s="325" t="str">
        <f>'3. ALL COMPETENCES (SOURCE)'!C223</f>
        <v xml:space="preserve">• Recognising main ecosystems and habitats of the PA.
• Recognising common, typical and important species of flora. 
• Recognising common, typical and important species of fauna and their signs in the field. </v>
      </c>
      <c r="D26" s="13" t="str">
        <f>'3. ALL COMPETENCES (SOURCE)'!D223</f>
        <v xml:space="preserve">• Common, typical and important species of the PA.
• Basic plant and animal taxonomy.
</v>
      </c>
      <c r="E26" s="245">
        <f>'3. ALL COMPETENCES (SOURCE)'!E223</f>
        <v>0</v>
      </c>
      <c r="F26" s="13" t="str">
        <f>'3. ALL COMPETENCES (SOURCE)'!F223</f>
        <v xml:space="preserve">• Recognise 10 common/important plants and 10 important animals, their habitats and their signs in the field.
• Describe 5 main ecosystems occurring In the PA.
• Demonstrate supporting knowledge.
</v>
      </c>
      <c r="G26" s="13" t="str">
        <f>'3. ALL COMPETENCES (SOURCE)'!G223</f>
        <v xml:space="preserve">• Practical test.
• Oral test of knowledge.
</v>
      </c>
      <c r="H26" s="15">
        <f>'3. ALL COMPETENCES (SOURCE)'!H223</f>
        <v>0</v>
      </c>
    </row>
    <row r="27" spans="1:8" ht="75" x14ac:dyDescent="0.25">
      <c r="A27" s="366" t="str">
        <f>'3. ALL COMPETENCES (SOURCE)'!A224</f>
        <v>BIO 1.2</v>
      </c>
      <c r="B27" s="22" t="str">
        <f>'3. ALL COMPETENCES (SOURCE)'!B224</f>
        <v>Recognize threats and problems affecting biodiversity in the field (species, habitats and ecosystems).</v>
      </c>
      <c r="C27" s="325" t="str">
        <f>'3. ALL COMPETENCES (SOURCE)'!C224</f>
        <v>• Identifying presence and signs of threats (e.g. invasive species, snares, animal remains, burned areas, etc.).
• Identifying changes or unusual factors that may indicate threats or problems (e.g. sick animals, dying vegetation).
• Noting when significant change is taking place.</v>
      </c>
      <c r="D27" s="13" t="str">
        <f>'3. ALL COMPETENCES (SOURCE)'!D224</f>
        <v>• Main threats to the biodiversity of the PA, their signs and impacts.</v>
      </c>
      <c r="E27" s="245">
        <f>'3. ALL COMPETENCES (SOURCE)'!E224</f>
        <v>0</v>
      </c>
      <c r="F27" s="13" t="str">
        <f>'3. ALL COMPETENCES (SOURCE)'!F224</f>
        <v xml:space="preserve">• List 10 threats to biodiversity likely to be encountered in the field and identify their signs.
• Demonstrate supporting knowledge.
</v>
      </c>
      <c r="G27" s="13" t="str">
        <f>'3. ALL COMPETENCES (SOURCE)'!G224</f>
        <v xml:space="preserve">• Practical test.
• Oral test of knowledge.
</v>
      </c>
      <c r="H27" s="15">
        <f>'3. ALL COMPETENCES (SOURCE)'!H224</f>
        <v>0</v>
      </c>
    </row>
    <row r="28" spans="1:8" ht="75" x14ac:dyDescent="0.25">
      <c r="A28" s="366" t="str">
        <f>'3. ALL COMPETENCES (SOURCE)'!A225</f>
        <v>BIO 1.3</v>
      </c>
      <c r="B28" s="22" t="str">
        <f>'3. ALL COMPETENCES (SOURCE)'!B225</f>
        <v>Accurately record and report observations of wildlife, habitats and ecosystems.</v>
      </c>
      <c r="C28" s="325" t="str">
        <f>'3. ALL COMPETENCES (SOURCE)'!C225</f>
        <v xml:space="preserve">• Making verbal reports, taking field notes, using provided recording forms.
• Recording locations, dates, field conditions, observations and details.
• Using digital field recording systems (e.g. SMART) if required.
</v>
      </c>
      <c r="D28" s="13" t="str">
        <f>'3. ALL COMPETENCES (SOURCE)'!D225</f>
        <v>• Procedures for collecting and recording information in the field.
• Use of standard forms and recording systems and devices.
• Use of maps and GIS (see FLD).</v>
      </c>
      <c r="E28" s="245">
        <f>'3. ALL COMPETENCES (SOURCE)'!E225</f>
        <v>0</v>
      </c>
      <c r="F28" s="13" t="str">
        <f>'3. ALL COMPETENCES (SOURCE)'!F225</f>
        <v xml:space="preserve">• Maintain a field notebook using a standard format (written or digital).
• Demonstrate supporting knowledge.
</v>
      </c>
      <c r="G28" s="13" t="str">
        <f>'3. ALL COMPETENCES (SOURCE)'!G225</f>
        <v xml:space="preserve">• Practical test.
• Oral test of knowledge.
</v>
      </c>
      <c r="H28" s="15">
        <f>'3. ALL COMPETENCES (SOURCE)'!H225</f>
        <v>0</v>
      </c>
    </row>
    <row r="29" spans="1:8" ht="60" x14ac:dyDescent="0.25">
      <c r="A29" s="366" t="str">
        <f>'3. ALL COMPETENCES (SOURCE)'!A226</f>
        <v>BIO 1.4</v>
      </c>
      <c r="B29" s="22" t="str">
        <f>'3. ALL COMPETENCES (SOURCE)'!B226</f>
        <v>Assist in the control, capture, handling and transportation of animals.</v>
      </c>
      <c r="C29" s="325" t="str">
        <f>'3. ALL COMPETENCES (SOURCE)'!C226</f>
        <v>• Supervised participation in conservation-related animal capture or control for relocation, population management or invasive species control (as relevant to the PA).</v>
      </c>
      <c r="D29" s="13" t="str">
        <f>'3. ALL COMPETENCES (SOURCE)'!D226</f>
        <v>• Legal, safe and humane control, capture and handling techniques.</v>
      </c>
      <c r="E29" s="245">
        <f>'3. ALL COMPETENCES (SOURCE)'!E226</f>
        <v>0</v>
      </c>
      <c r="F29" s="13" t="str">
        <f>'3. ALL COMPETENCES (SOURCE)'!F226</f>
        <v xml:space="preserve">• Successfully participate in at least 5 supervised animal captures.
• Demonstrate supporting knowledge.
</v>
      </c>
      <c r="G29" s="13" t="str">
        <f>'3. ALL COMPETENCES (SOURCE)'!G226</f>
        <v xml:space="preserve">• Evidence portfolio.
• Practical test.
• Oral test of knowledge.
</v>
      </c>
      <c r="H29" s="15">
        <f>'3. ALL COMPETENCES (SOURCE)'!H226</f>
        <v>0</v>
      </c>
    </row>
    <row r="30" spans="1:8" ht="60" x14ac:dyDescent="0.25">
      <c r="A30" s="366" t="str">
        <f>'3. ALL COMPETENCES (SOURCE)'!A227</f>
        <v>BIO 1.5</v>
      </c>
      <c r="B30" s="22" t="str">
        <f>'3. ALL COMPETENCES (SOURCE)'!B227</f>
        <v>Care for captive animals.</v>
      </c>
      <c r="C30" s="325" t="str">
        <f>'3. ALL COMPETENCES (SOURCE)'!C227</f>
        <v xml:space="preserve">• Supervised day to day care of animals in (for example) rescue centres, ex situ conservation facilities, relocation/reintroduction projects. 
• Feeding, recognition of health and welfare problems, maintaining cleanliness and hygiene.
</v>
      </c>
      <c r="D30" s="13" t="str">
        <f>'3. ALL COMPETENCES (SOURCE)'!D227</f>
        <v>• Legal, safe, humane and correct practices and techniques for animal care.</v>
      </c>
      <c r="E30" s="245">
        <f>'3. ALL COMPETENCES (SOURCE)'!E227</f>
        <v>0</v>
      </c>
      <c r="F30" s="13" t="str">
        <f>'3. ALL COMPETENCES (SOURCE)'!F227</f>
        <v xml:space="preserve">• Successful care of one or more species in captivity.
• Demonstrate supporting knowledge.
</v>
      </c>
      <c r="G30" s="13" t="str">
        <f>'3. ALL COMPETENCES (SOURCE)'!G227</f>
        <v xml:space="preserve">• Evidence portfolio.
• Practical test.
• Oral test of knowledge.
</v>
      </c>
      <c r="H30" s="15">
        <f>'3. ALL COMPETENCES (SOURCE)'!H227</f>
        <v>0</v>
      </c>
    </row>
    <row r="31" spans="1:8" ht="60" x14ac:dyDescent="0.25">
      <c r="A31" s="366" t="str">
        <f>'3. ALL COMPETENCES (SOURCE)'!A228</f>
        <v>BIO 1.6</v>
      </c>
      <c r="B31" s="22" t="str">
        <f>'3. ALL COMPETENCES (SOURCE)'!B228</f>
        <v>Care for plants.</v>
      </c>
      <c r="C31" s="325" t="str">
        <f>'3. ALL COMPETENCES (SOURCE)'!C228</f>
        <v>• Supervised day to day care of plantations, living botanical collections, tree nurseries etc.</v>
      </c>
      <c r="D31" s="13" t="str">
        <f>'3. ALL COMPETENCES (SOURCE)'!D228</f>
        <v>• Principles of plant care.
• Practical horticultural/silvicultural techniques.</v>
      </c>
      <c r="E31" s="245">
        <f>'3. ALL COMPETENCES (SOURCE)'!E228</f>
        <v>0</v>
      </c>
      <c r="F31" s="13" t="str">
        <f>'3. ALL COMPETENCES (SOURCE)'!F228</f>
        <v>• Successful care of living plants.
• Demonstrate supporting knowledge.</v>
      </c>
      <c r="G31" s="13" t="str">
        <f>'3. ALL COMPETENCES (SOURCE)'!G228</f>
        <v xml:space="preserve">• Evidence portfolio.
• Practical test.
• Oral test of knowledge.
</v>
      </c>
      <c r="H31" s="15">
        <f>'3. ALL COMPETENCES (SOURCE)'!H228</f>
        <v>0</v>
      </c>
    </row>
    <row r="32" spans="1:8" ht="31.5" x14ac:dyDescent="0.25">
      <c r="A32" s="361" t="str">
        <f>'3. ALL COMPETENCES (SOURCE)'!A229</f>
        <v>CATEGORY</v>
      </c>
      <c r="B32" s="361" t="str">
        <f>'3. ALL COMPETENCES (SOURCE)'!B229</f>
        <v xml:space="preserve">LAR. UPHOLDING LAWS AND REGULATIONS </v>
      </c>
      <c r="C32" s="346" t="str">
        <f>'3. ALL COMPETENCES (SOURCE)'!C229</f>
        <v>Ensuring that laws, regulations, and rights affecting protected areas and biodiversity are upheld.</v>
      </c>
      <c r="D32" s="131" t="str">
        <f>'3. ALL COMPETENCES (SOURCE)'!D229</f>
        <v xml:space="preserve"> </v>
      </c>
      <c r="E32" s="236">
        <f>'3. ALL COMPETENCES (SOURCE)'!E229</f>
        <v>0</v>
      </c>
      <c r="F32" s="225">
        <f>'3. ALL COMPETENCES (SOURCE)'!F229</f>
        <v>0</v>
      </c>
      <c r="G32" s="225">
        <f>'3. ALL COMPETENCES (SOURCE)'!G229</f>
        <v>0</v>
      </c>
      <c r="H32" s="224">
        <f>'3. ALL COMPETENCES (SOURCE)'!H229</f>
        <v>0</v>
      </c>
    </row>
    <row r="33" spans="1:8" ht="78.75" x14ac:dyDescent="0.25">
      <c r="A33" s="362" t="str">
        <f>'3. ALL COMPETENCES (SOURCE)'!A262</f>
        <v>LAR 1</v>
      </c>
      <c r="B33" s="362" t="str">
        <f>'3. ALL COMPETENCES (SOURCE)'!B262</f>
        <v>UPHOLDING LAWS AND REGULATIONS. LEVEL 1</v>
      </c>
      <c r="C33" s="347" t="str">
        <f>'3. ALL COMPETENCES (SOURCE)'!C262</f>
        <v>Conduct supervised prevention, enforcement and compliance activities.</v>
      </c>
      <c r="D33" s="302" t="str">
        <f>'3. ALL COMPETENCES (SOURCE)'!D262</f>
        <v>• Main threats to the PA.
• Relevant elements of the law. 
• Legal rights and obligations of individuals and of law enforcement officers.
• Relevant policies and operating procedures.</v>
      </c>
      <c r="E33" s="303" t="str">
        <f>'3. ALL COMPETENCES (SOURCE)'!E262</f>
        <v xml:space="preserve"> FLD 1; COM 1; BIO 1; CAC 1; AWA 1; ADR 1</v>
      </c>
      <c r="F33" s="180" t="str">
        <f>'3. ALL COMPETENCES (SOURCE)'!F262</f>
        <v>EXAMPLE PERFORMANCE CRITERIA</v>
      </c>
      <c r="G33" s="180" t="str">
        <f>'3. ALL COMPETENCES (SOURCE)'!G262</f>
        <v>EXAMPLE MEANS OF ASSESSMENT</v>
      </c>
      <c r="H33" s="64" t="str">
        <f>'3. ALL COMPETENCES (SOURCE)'!H262</f>
        <v>RECOMMENDED PRIOR COMPETENCE REQUIREMENTS FOR THE LEVEL</v>
      </c>
    </row>
    <row r="34" spans="1:8" ht="37.5" x14ac:dyDescent="0.3">
      <c r="A34" s="26" t="str">
        <f>'3. ALL COMPETENCES (SOURCE)'!A263</f>
        <v>Code</v>
      </c>
      <c r="B34" s="26" t="str">
        <f>'3. ALL COMPETENCES (SOURCE)'!B263</f>
        <v>Competence Statement. 
The individual should be able to:</v>
      </c>
      <c r="C34" s="348" t="str">
        <f>'3. ALL COMPETENCES (SOURCE)'!C263</f>
        <v>Details, scope and variations. 
A brief explanation of the competence.</v>
      </c>
      <c r="D34" s="154" t="str">
        <f>'3. ALL COMPETENCES (SOURCE)'!D263</f>
        <v>Main specific knowledge requirements for the competence.</v>
      </c>
      <c r="E34" s="105" t="str">
        <f>'3. ALL COMPETENCES (SOURCE)'!E263</f>
        <v xml:space="preserve"> </v>
      </c>
      <c r="F34" s="184" t="str">
        <f>'3. ALL COMPETENCES (SOURCE)'!F263</f>
        <v>Example performance criteria for certification</v>
      </c>
      <c r="G34" s="184" t="str">
        <f>'3. ALL COMPETENCES (SOURCE)'!G263</f>
        <v>Example means of assessment</v>
      </c>
      <c r="H34" s="100" t="str">
        <f>'3. ALL COMPETENCES (SOURCE)'!H263</f>
        <v>UNI, FLD 1</v>
      </c>
    </row>
    <row r="35" spans="1:8" ht="75" x14ac:dyDescent="0.25">
      <c r="A35" s="366" t="str">
        <f>'3. ALL COMPETENCES (SOURCE)'!A264</f>
        <v>LAR 1.1</v>
      </c>
      <c r="B35" s="22" t="str">
        <f>'3. ALL COMPETENCES (SOURCE)'!B264</f>
        <v>Identify signs and evidence of unauthorised activities and security threats in the field.</v>
      </c>
      <c r="C35" s="325" t="str">
        <f>'3. ALL COMPETENCES (SOURCE)'!C264</f>
        <v>• Recognising and identifying signs and evidence relevant to the threats and legal issues faced by the PA. 
• For example: signs of illegal logging(cut stumps, sawmill sites, extraction routes, chainsaw noise); poaching (different types of snare and trap, gunshots, remains of poached animals); use of poisons; unauthorised access, unauthorised resource use; unexploded ordnance; security threats (incursions, traps, potential confrontations).</v>
      </c>
      <c r="D35" s="13" t="str">
        <f>'3. ALL COMPETENCES (SOURCE)'!D264</f>
        <v>• The main threats faced by the PA.
• Signs of illegal activity.
• Species targeted by poachers.</v>
      </c>
      <c r="E35" s="245">
        <f>'3. ALL COMPETENCES (SOURCE)'!E264</f>
        <v>0</v>
      </c>
      <c r="F35" s="13" t="str">
        <f>'3. ALL COMPETENCES (SOURCE)'!F264</f>
        <v>• Describe the 5 main threats to the PA and how they would be recognised in the field
• Identify 5 common field indicators of illegal activity
• Demonstrate supporting knowledge.</v>
      </c>
      <c r="G35" s="13" t="str">
        <f>'3. ALL COMPETENCES (SOURCE)'!G264</f>
        <v>• Practical tests in the field or in a realistic simulation. 
• Oral test of knowledge.</v>
      </c>
      <c r="H35" s="14">
        <f>'3. ALL COMPETENCES (SOURCE)'!H264</f>
        <v>0</v>
      </c>
    </row>
    <row r="36" spans="1:8" ht="60" x14ac:dyDescent="0.25">
      <c r="A36" s="366" t="str">
        <f>'3. ALL COMPETENCES (SOURCE)'!A265</f>
        <v>LAR 1.2</v>
      </c>
      <c r="B36" s="22" t="str">
        <f>'3. ALL COMPETENCES (SOURCE)'!B265</f>
        <v>Provide information to protected area users about laws, rights and regulations affecting a protected area.</v>
      </c>
      <c r="C36" s="325" t="str">
        <f>'3. ALL COMPETENCES (SOURCE)'!C265</f>
        <v xml:space="preserve">• Proviiding verbal information and guidance about laws and regulations to stakeholders (local residents, visitors, tourists, authorised users, violators).
•  Explaining and answering questions.
</v>
      </c>
      <c r="D36" s="13" t="str">
        <f>'3. ALL COMPETENCES (SOURCE)'!D265</f>
        <v>• Laws and rights affecting the PA, resources, users and stakeholders and PA personnel. 
• Basic techniques for verbal communication.
•  See also CAC 1.</v>
      </c>
      <c r="E36" s="245">
        <f>'3. ALL COMPETENCES (SOURCE)'!E265</f>
        <v>0</v>
      </c>
      <c r="F36" s="13" t="str">
        <f>'3. ALL COMPETENCES (SOURCE)'!F265</f>
        <v>• Demonstrate accurate oral provision of relevant information to two different types of user
• Demonstrate supporting knowledge.</v>
      </c>
      <c r="G36" s="13" t="str">
        <f>'3. ALL COMPETENCES (SOURCE)'!G265</f>
        <v>• Practical simulation.
• Oral test of knowledge.</v>
      </c>
      <c r="H36" s="14">
        <f>'3. ALL COMPETENCES (SOURCE)'!H265</f>
        <v>0</v>
      </c>
    </row>
    <row r="37" spans="1:8" ht="75" x14ac:dyDescent="0.25">
      <c r="A37" s="366" t="str">
        <f>'3. ALL COMPETENCES (SOURCE)'!A266</f>
        <v>LAR 1.3</v>
      </c>
      <c r="B37" s="22" t="str">
        <f>'3. ALL COMPETENCES (SOURCE)'!B266</f>
        <v>Participate in supervised law enforcement operations in compliance with standard operating procedures.</v>
      </c>
      <c r="C37" s="325" t="str">
        <f>'3. ALL COMPETENCES (SOURCE)'!C266</f>
        <v>• Following correct procedures for typical law enforcement operations: (information gathering, inspections, patrols, searches, checkpoints, raids) legally and in accordance with instructions and SOPs.</v>
      </c>
      <c r="D37" s="13" t="str">
        <f>'3. ALL COMPETENCES (SOURCE)'!D266</f>
        <v>• Laws and rights affecting the PA, resources, users and stakeholders and PA personnel.
• Relevant standard operating procedures.</v>
      </c>
      <c r="E37" s="245">
        <f>'3. ALL COMPETENCES (SOURCE)'!E266</f>
        <v>0</v>
      </c>
      <c r="F37" s="13" t="str">
        <f>'3. ALL COMPETENCES (SOURCE)'!F266</f>
        <v>• Demonstrate use of correct procedures under supervision in 3 typical scenarios.
• Documented participation in at least five operations.
• Demonstrate supporting knowledge.</v>
      </c>
      <c r="G37" s="13" t="str">
        <f>'3. ALL COMPETENCES (SOURCE)'!G266</f>
        <v>• Completion of practical test/simulation.
• Evidence portfolio assessment. 
• Testimony from senior ranger/patrol leader.
• Oral test of knowledge.</v>
      </c>
      <c r="H37" s="14">
        <f>'3. ALL COMPETENCES (SOURCE)'!H266</f>
        <v>0</v>
      </c>
    </row>
    <row r="38" spans="1:8" ht="75" x14ac:dyDescent="0.25">
      <c r="A38" s="366" t="str">
        <f>'3. ALL COMPETENCES (SOURCE)'!A267</f>
        <v>LAR 1.4</v>
      </c>
      <c r="B38" s="22" t="str">
        <f>'3. ALL COMPETENCES (SOURCE)'!B267</f>
        <v>Follow legal, ethical and safe procedures for apprehending suspects, violators and detainees.</v>
      </c>
      <c r="C38" s="325" t="str">
        <f>'3. ALL COMPETENCES (SOURCE)'!C267</f>
        <v>• Apprehending, detaining or arresting suspects (if permitted) legally, ethically and in accordance with instructions and established procedures.
• Taking steps to ensure apprehension by other law enforcement personnel (e.g. police)  if required.
• Respecting the rights of suspects and the general public.</v>
      </c>
      <c r="D38" s="13" t="str">
        <f>'3. ALL COMPETENCES (SOURCE)'!D267</f>
        <v>• Laws and rights affecting the PA, resources, users and stakeholders and PA personnel.
• Relevant standard operating procedures.
• Procedures for contacting law enforcement agencies if required.</v>
      </c>
      <c r="E38" s="245">
        <f>'3. ALL COMPETENCES (SOURCE)'!E267</f>
        <v>0</v>
      </c>
      <c r="F38" s="13" t="str">
        <f>'3. ALL COMPETENCES (SOURCE)'!F267</f>
        <v>• Follow correct procedures in 3 typical scenarios.
• Documented participation in at least 3 relevant actions.
• Demonstrate supporting knowledge.</v>
      </c>
      <c r="G38" s="13" t="str">
        <f>'3. ALL COMPETENCES (SOURCE)'!G267</f>
        <v>• Completion of practical test/simulation.
• Evidence portfolio assessment. 
• Testimony from senior ranger/patrol leader.
• Oral test of knowledge.</v>
      </c>
      <c r="H38" s="14">
        <f>'3. ALL COMPETENCES (SOURCE)'!H267</f>
        <v>0</v>
      </c>
    </row>
    <row r="39" spans="1:8" ht="75" x14ac:dyDescent="0.25">
      <c r="A39" s="366" t="str">
        <f>'3. ALL COMPETENCES (SOURCE)'!A268</f>
        <v>LAR 1.5</v>
      </c>
      <c r="B39" s="22" t="str">
        <f>'3. ALL COMPETENCES (SOURCE)'!B268</f>
        <v>Follow correct procedures for protecting crime scenes and for seizing, securing and documenting evidence.</v>
      </c>
      <c r="C39" s="325" t="str">
        <f>'3. ALL COMPETENCES (SOURCE)'!C268</f>
        <v xml:space="preserve">• Securing crime scenes in order to enable detailed documentation and investigations.
• Preserving, collecting and documenting evidence related to violations, legally and in accordance with instructions and established procedures.
</v>
      </c>
      <c r="D39" s="13" t="str">
        <f>'3. ALL COMPETENCES (SOURCE)'!D268</f>
        <v>• Laws and procedures related to evidence and crime scenes.
• Relevant standard operating procedures.</v>
      </c>
      <c r="E39" s="245">
        <f>'3. ALL COMPETENCES (SOURCE)'!E268</f>
        <v>0</v>
      </c>
      <c r="F39" s="13" t="str">
        <f>'3. ALL COMPETENCES (SOURCE)'!F268</f>
        <v>• Follow correct procedures in 2 typical scenarios 
• Documented participation in at least 3 relevant actions.
• Demonstrate supporting knowledge.</v>
      </c>
      <c r="G39" s="13" t="str">
        <f>'3. ALL COMPETENCES (SOURCE)'!G268</f>
        <v>• Completion of practical test/simulation.
• Evidence portfolio assessment. 
• Testimony from senior ranger/patrol leader.
• Oral test of knowledge.</v>
      </c>
      <c r="H39" s="14">
        <f>'3. ALL COMPETENCES (SOURCE)'!H268</f>
        <v>0</v>
      </c>
    </row>
    <row r="40" spans="1:8" ht="75" x14ac:dyDescent="0.25">
      <c r="A40" s="366" t="str">
        <f>'3. ALL COMPETENCES (SOURCE)'!A269</f>
        <v>LAR 1.6</v>
      </c>
      <c r="B40" s="22" t="str">
        <f>'3. ALL COMPETENCES (SOURCE)'!B269</f>
        <v>Treat suspects and members of the public correctly and legally during prevention and enforcement activities.</v>
      </c>
      <c r="C40" s="325" t="str">
        <f>'3. ALL COMPETENCES (SOURCE)'!C269</f>
        <v>• Ensuring that all contacts with suspects, local people and the general public are conducted legally, professionally and respectfully.
• Refraining from and preventing mistreatment of the public and of suspects. 
• Refraining from and preventing corrupt behaviour.</v>
      </c>
      <c r="D40" s="13" t="str">
        <f>'3. ALL COMPETENCES (SOURCE)'!D269</f>
        <v>• Laws and rights affecting the PA, resources, users and stakeholders and PA personnel.
• Relevant standard operating procedures.</v>
      </c>
      <c r="E40" s="245">
        <f>'3. ALL COMPETENCES (SOURCE)'!E269</f>
        <v>0</v>
      </c>
      <c r="F40" s="13" t="str">
        <f>'3. ALL COMPETENCES (SOURCE)'!F269</f>
        <v>• Follow correct procedures in 2 typical scenarios.
• Demonstrate supporting knowledge.</v>
      </c>
      <c r="G40" s="13" t="str">
        <f>'3. ALL COMPETENCES (SOURCE)'!G269</f>
        <v>• Completion of practical test/simulation.
• Evidence portfolio assessment. 
• Testimony from senior ranger/patrol leader.
• Oral test of knowledge.</v>
      </c>
      <c r="H40" s="14">
        <f>'3. ALL COMPETENCES (SOURCE)'!H269</f>
        <v>0</v>
      </c>
    </row>
    <row r="41" spans="1:8" ht="75" x14ac:dyDescent="0.25">
      <c r="A41" s="366" t="str">
        <f>'3. ALL COMPETENCES (SOURCE)'!A270</f>
        <v>LAR 1.7</v>
      </c>
      <c r="B41" s="22" t="str">
        <f>'3. ALL COMPETENCES (SOURCE)'!B270</f>
        <v>Follow correct procedures for basic documenting and reporting on law enforcement activities.</v>
      </c>
      <c r="C41" s="325" t="str">
        <f>'3. ALL COMPETENCES (SOURCE)'!C270</f>
        <v xml:space="preserve">• Providing accurate verbal and written reports according to the law and to prescribed procedures.
•Using digital aids for recording information in the field if required (e.g.. handheld computers, smart phones, applications such as SMART and FIST).
</v>
      </c>
      <c r="D41" s="13" t="str">
        <f>'3. ALL COMPETENCES (SOURCE)'!D270</f>
        <v xml:space="preserve">• Procedures and format for reporting.
• Use of electronic data collection devices.
• Relevant standard operating procedures.
</v>
      </c>
      <c r="E41" s="245">
        <f>'3. ALL COMPETENCES (SOURCE)'!E270</f>
        <v>0</v>
      </c>
      <c r="F41" s="13" t="str">
        <f>'3. ALL COMPETENCES (SOURCE)'!F270</f>
        <v>• Complete required official documentation correctly.
• Demonstrate supporting knowledge.</v>
      </c>
      <c r="G41" s="13" t="str">
        <f>'3. ALL COMPETENCES (SOURCE)'!G270</f>
        <v>• Completion of practical test/simulation.
• Completion of required written documentation.
• Evidence portfolio assessment. 
• Oral test of knowledge.</v>
      </c>
      <c r="H41" s="14">
        <f>'3. ALL COMPETENCES (SOURCE)'!H270</f>
        <v>0</v>
      </c>
    </row>
    <row r="42" spans="1:8" ht="75" x14ac:dyDescent="0.25">
      <c r="A42" s="366" t="str">
        <f>'3. ALL COMPETENCES (SOURCE)'!A271</f>
        <v>LAR 1.8</v>
      </c>
      <c r="B42" s="22" t="str">
        <f>'3. ALL COMPETENCES (SOURCE)'!B271</f>
        <v>Provide formal evidence (written and verbal).</v>
      </c>
      <c r="C42" s="325" t="str">
        <f>'3. ALL COMPETENCES (SOURCE)'!C271</f>
        <v>• Providing accurate written statements and accounts.
• Providing accurate, reliable verbal evidence in official investigations and court procedures.</v>
      </c>
      <c r="D42" s="13" t="str">
        <f>'3. ALL COMPETENCES (SOURCE)'!D271</f>
        <v>• Requirements for formal written statements.
• Court procedures and rules for providing evidence.
• Techniques for oral communication and responding to questions (see CAC).</v>
      </c>
      <c r="E42" s="245">
        <f>'3. ALL COMPETENCES (SOURCE)'!E271</f>
        <v>0</v>
      </c>
      <c r="F42" s="13" t="str">
        <f>'3. ALL COMPETENCES (SOURCE)'!F271</f>
        <v>• Submit an accurate and detailed written statement.
• Submit formal oral testimony under questioning.
• Demonstrate supporting knowledge.</v>
      </c>
      <c r="G42" s="13" t="str">
        <f>'3. ALL COMPETENCES (SOURCE)'!G271</f>
        <v>• Completion of practical test/simulation.
• Completion of required written documentation.
• Evidence portfolio assessment. 
• Oral test of knowledge.</v>
      </c>
      <c r="H42" s="14">
        <f>'3. ALL COMPETENCES (SOURCE)'!H271</f>
        <v>0</v>
      </c>
    </row>
    <row r="43" spans="1:8" ht="76.5" x14ac:dyDescent="0.25">
      <c r="A43" s="366" t="str">
        <f>'3. ALL COMPETENCES (SOURCE)'!A272</f>
        <v>LAR 1.9</v>
      </c>
      <c r="B43" s="22" t="str">
        <f>'3. ALL COMPETENCES (SOURCE)'!B272</f>
        <v>Respond correctly to non-violent disputes and confrontations.</v>
      </c>
      <c r="C43" s="325" t="str">
        <f>'3. ALL COMPETENCES (SOURCE)'!C272</f>
        <v>• Using a range of non-violent, legal and ethical techniques for avoiding conflict and defusing hostile situations (e.g. dealing with disputes, threats, non-cooperation or intimidation).
• Techniques may include: using correct language, using and reading body language, showing good listening skills, providing clear and consistent responses, staying calm under provocation, knowing when to withdraw and when to summon assistance.
• Following instructions and standard operating procedures in threatening situations.</v>
      </c>
      <c r="D43" s="13" t="str">
        <f>'3. ALL COMPETENCES (SOURCE)'!D272</f>
        <v>• Laws and rights affecting the PA, resources, users and stakeholders and PA personnel.
• Conflict avoidance and reduction techniques.
• Relevant standard operating procedures.</v>
      </c>
      <c r="E43" s="245">
        <f>'3. ALL COMPETENCES (SOURCE)'!E272</f>
        <v>0</v>
      </c>
      <c r="F43" s="13" t="str">
        <f>'3. ALL COMPETENCES (SOURCE)'!F272</f>
        <v>• Demonstrate at least 5 techniques for dealing with conflict in a non violent way.
• Demonstrate supporting knowledge.</v>
      </c>
      <c r="G43" s="13" t="str">
        <f>'3. ALL COMPETENCES (SOURCE)'!G272</f>
        <v>• Completion of practical test/simulation.
• Oral test of knowledge.</v>
      </c>
      <c r="H43" s="14">
        <f>'3. ALL COMPETENCES (SOURCE)'!H272</f>
        <v>0</v>
      </c>
    </row>
    <row r="44" spans="1:8" ht="75" x14ac:dyDescent="0.25">
      <c r="A44" s="366" t="str">
        <f>'3. ALL COMPETENCES (SOURCE)'!A273</f>
        <v>LAR 1.10</v>
      </c>
      <c r="B44" s="22" t="str">
        <f>'3. ALL COMPETENCES (SOURCE)'!B273</f>
        <v>Respond correctly and appropriately to physical threats and attacks.</v>
      </c>
      <c r="C44" s="325" t="str">
        <f>'3. ALL COMPETENCES (SOURCE)'!C273</f>
        <v>• Use of self-defence techniques, equipment and appropriate force in response to physical attacks.
• Following instructions and use of standard operating procedures in threatening situations and physical confrontations.</v>
      </c>
      <c r="D44" s="13" t="str">
        <f>'3. ALL COMPETENCES (SOURCE)'!D273</f>
        <v>• Laws and rights affecting the PA, resources, users and stakeholders and PA personnel.
• Concept of appropriate response and force.
• Standard operating procedures for dealing with violent confrontations.</v>
      </c>
      <c r="E44" s="245">
        <f>'3. ALL COMPETENCES (SOURCE)'!E273</f>
        <v>0</v>
      </c>
      <c r="F44" s="13" t="str">
        <f>'3. ALL COMPETENCES (SOURCE)'!F273</f>
        <v>• Demonstrate use of techniques for personal self defence
• Demonstrate use of techniques for group self defence
• Demonstrate supporting knowledge.</v>
      </c>
      <c r="G44" s="13" t="str">
        <f>'3. ALL COMPETENCES (SOURCE)'!G273</f>
        <v>• Completion of practical tests/simulation.
• Oral test of knowledge.</v>
      </c>
      <c r="H44" s="14">
        <f>'3. ALL COMPETENCES (SOURCE)'!H273</f>
        <v>0</v>
      </c>
    </row>
    <row r="45" spans="1:8" ht="90" x14ac:dyDescent="0.25">
      <c r="A45" s="366" t="str">
        <f>'3. ALL COMPETENCES (SOURCE)'!A274</f>
        <v>LAR 1.11</v>
      </c>
      <c r="B45" s="22" t="str">
        <f>'3. ALL COMPETENCES (SOURCE)'!B274</f>
        <v>Care for and use firearms legally, correctly and safely.</v>
      </c>
      <c r="C45" s="325" t="str">
        <f>'3. ALL COMPETENCES (SOURCE)'!C274</f>
        <v>• Check, maintain, safely handle and store firearms and ammunition according to established rules and procedures.
• Usinge firearms to prevent or respond to life threatening attacks by wildlife and/or people according to the law and standard procedures.
• Cooperating in investigations and reporting following use of firearms.</v>
      </c>
      <c r="D45" s="13" t="str">
        <f>'3. ALL COMPETENCES (SOURCE)'!D274</f>
        <v>• Law regarding handling and use of firearms.
• Specific use of the firearms issued.
• Standard procedures for dealing with violent confrontations.
• Rules of engagement determining the use of firearms.</v>
      </c>
      <c r="E45" s="245">
        <f>'3. ALL COMPETENCES (SOURCE)'!E274</f>
        <v>0</v>
      </c>
      <c r="F45" s="13" t="str">
        <f>'3. ALL COMPETENCES (SOURCE)'!F274</f>
        <v>• Acquire official legal certification for firearms use.
• Demonstrate correct firearms maintenance and storage.
• Demonstrate correct firearms use.</v>
      </c>
      <c r="G45" s="13" t="str">
        <f>'3. ALL COMPETENCES (SOURCE)'!G274</f>
        <v>• Pass official legal certification tests/requirements.
• Oral test of knowledge.</v>
      </c>
      <c r="H45" s="14">
        <f>'3. ALL COMPETENCES (SOURCE)'!H274</f>
        <v>0</v>
      </c>
    </row>
    <row r="46" spans="1:8" ht="47.25" x14ac:dyDescent="0.25">
      <c r="A46" s="361" t="str">
        <f>'3. ALL COMPETENCES (SOURCE)'!A275</f>
        <v>CATEGORY</v>
      </c>
      <c r="B46" s="361" t="str">
        <f>'3. ALL COMPETENCES (SOURCE)'!B275</f>
        <v>COM. LOCAL COMMUNITIES AND CULTURES</v>
      </c>
      <c r="C46" s="346" t="str">
        <f>'3. ALL COMPETENCES (SOURCE)'!C275</f>
        <v xml:space="preserve">
Establishing systems of protected area governance and management that address the needs and rights of local communities.</v>
      </c>
      <c r="D46" s="146" t="str">
        <f>'3. ALL COMPETENCES (SOURCE)'!D275</f>
        <v xml:space="preserve"> </v>
      </c>
      <c r="E46" s="244">
        <f>'3. ALL COMPETENCES (SOURCE)'!E275</f>
        <v>0</v>
      </c>
      <c r="F46" s="179">
        <f>'3. ALL COMPETENCES (SOURCE)'!F275</f>
        <v>0</v>
      </c>
      <c r="G46" s="179">
        <f>'3. ALL COMPETENCES (SOURCE)'!G275</f>
        <v>0</v>
      </c>
      <c r="H46" s="38">
        <f>'3. ALL COMPETENCES (SOURCE)'!H275</f>
        <v>0</v>
      </c>
    </row>
    <row r="47" spans="1:8" ht="78.75" x14ac:dyDescent="0.25">
      <c r="A47" s="333" t="str">
        <f>'3. ALL COMPETENCES (SOURCE)'!A306</f>
        <v>COM 1</v>
      </c>
      <c r="B47" s="333" t="str">
        <f>'3. ALL COMPETENCES (SOURCE)'!B306</f>
        <v>LOCAL COMMUNITIES AND CULTURES. LEVEL 1</v>
      </c>
      <c r="C47" s="328" t="str">
        <f>'3. ALL COMPETENCES (SOURCE)'!C306</f>
        <v>Engage appropriately with local communities</v>
      </c>
      <c r="D47" s="302" t="str">
        <f>'3. ALL COMPETENCES (SOURCE)'!D306</f>
        <v xml:space="preserve"> • Basic understanding of local stakeholders, communities and cultures.
 • Importance of cultural sensitivity and of understanding and respecting local customs, rules, traditions etc.</v>
      </c>
      <c r="E47" s="305" t="str">
        <f>'3. ALL COMPETENCES (SOURCE)'!E306</f>
        <v xml:space="preserve"> AWA 1; ADR 1; FLD 1; CAC 1</v>
      </c>
      <c r="F47" s="180" t="str">
        <f>'3. ALL COMPETENCES (SOURCE)'!F306</f>
        <v>EXAMPLE PERFORMANCE CRITERIA</v>
      </c>
      <c r="G47" s="180" t="str">
        <f>'3. ALL COMPETENCES (SOURCE)'!G306</f>
        <v>EXAMPLE MEANS OF ASSESSMENT</v>
      </c>
      <c r="H47" s="64" t="str">
        <f>'3. ALL COMPETENCES (SOURCE)'!H306</f>
        <v>RECOMMENDED PRIOR COMPETENCE REQUIREMENTS FOR THE LEVEL</v>
      </c>
    </row>
    <row r="48" spans="1:8" ht="37.5" x14ac:dyDescent="0.3">
      <c r="A48" s="334" t="str">
        <f>'3. ALL COMPETENCES (SOURCE)'!A307</f>
        <v>Code</v>
      </c>
      <c r="B48" s="334" t="str">
        <f>'3. ALL COMPETENCES (SOURCE)'!B307</f>
        <v>Competence Statement.
The individual should be able to:</v>
      </c>
      <c r="C48" s="135" t="str">
        <f>'3. ALL COMPETENCES (SOURCE)'!C307</f>
        <v>Details, scope and variations. 
A brief explanation of the competence.</v>
      </c>
      <c r="D48" s="154" t="str">
        <f>'3. ALL COMPETENCES (SOURCE)'!D307</f>
        <v>Main specific knowledge requirements for the competence.</v>
      </c>
      <c r="E48" s="105">
        <f>'3. ALL COMPETENCES (SOURCE)'!E307</f>
        <v>0</v>
      </c>
      <c r="F48" s="184" t="str">
        <f>'3. ALL COMPETENCES (SOURCE)'!F307</f>
        <v>Example performance criteria for certification</v>
      </c>
      <c r="G48" s="184" t="str">
        <f>'3. ALL COMPETENCES (SOURCE)'!G307</f>
        <v>Example means of assessment</v>
      </c>
      <c r="H48" s="100" t="str">
        <f>'3. ALL COMPETENCES (SOURCE)'!H307</f>
        <v>UNI; FLD 1</v>
      </c>
    </row>
    <row r="49" spans="1:8" ht="120" x14ac:dyDescent="0.25">
      <c r="A49" s="366" t="str">
        <f>'3. ALL COMPETENCES (SOURCE)'!A308</f>
        <v>COM 1.1</v>
      </c>
      <c r="B49" s="22" t="str">
        <f>'3. ALL COMPETENCES (SOURCE)'!B308</f>
        <v>Communicate and interact appropriately with local community members.</v>
      </c>
      <c r="C49" s="325" t="str">
        <f>'3. ALL COMPETENCES (SOURCE)'!C308</f>
        <v>• Demonstrating awareness of and sensitivity to local cultures and practices.
• Complying with policies and guidance on relations with local people.
• Providing basic information to local people about the PA, its functions, regulations and approaches for working with local communities..
• See also CAC 1.</v>
      </c>
      <c r="D49" s="13" t="str">
        <f>'3. ALL COMPETENCES (SOURCE)'!D308</f>
        <v>• Policies and regulations of the PA affecting local people.
• Diversity of local stakeholders, communities and cultures.
• Issues that may be sensitive or subject to differing opinions.
• Local customs, rules, traditions, languages, practices, livelihoods.</v>
      </c>
      <c r="E49" s="246">
        <f>'3. ALL COMPETENCES (SOURCE)'!E308</f>
        <v>0</v>
      </c>
      <c r="F49" s="13" t="str">
        <f>'3. ALL COMPETENCES (SOURCE)'!F308</f>
        <v>• Demonstrate appropriate interactions in a range of situations.
• Maintain a field notebook. 
• Submit basic information about the PA in a suitable way.
• Demonstrate supporting knowledge.</v>
      </c>
      <c r="G49" s="13" t="str">
        <f>'3. ALL COMPETENCES (SOURCE)'!G308</f>
        <v>• Observation. 
• Testimony from supervisor and/or local community members.
• Oral test of knowledge.</v>
      </c>
      <c r="H49" s="15">
        <f>'3. ALL COMPETENCES (SOURCE)'!H308</f>
        <v>0</v>
      </c>
    </row>
    <row r="50" spans="1:8" ht="90" x14ac:dyDescent="0.25">
      <c r="A50" s="366" t="str">
        <f>'3. ALL COMPETENCES (SOURCE)'!A309</f>
        <v>COM 1.2</v>
      </c>
      <c r="B50" s="22" t="str">
        <f>'3. ALL COMPETENCES (SOURCE)'!B309</f>
        <v>Conduct extension field work with local communities.</v>
      </c>
      <c r="C50" s="325" t="str">
        <f>'3. ALL COMPETENCES (SOURCE)'!C309</f>
        <v>• Working under supervision on practical joint implementation of community and outreach and extension activities.
• Relevant activities could concern basic surveys, agriculture, construction, health and welfare, sustainable use, education etc.
• Working in a participatory, inclusive and sensitive manner.
• Recording and reporting on activities and results.</v>
      </c>
      <c r="D50" s="13" t="str">
        <f>'3. ALL COMPETENCES (SOURCE)'!D309</f>
        <v>• Policies and regulations of the PA affecting local people.
• Diversity of local stakeholders, communities and cultures.
• Local customs, rules, traditions, languages, practices, livelihoods.</v>
      </c>
      <c r="E50" s="246">
        <f>'3. ALL COMPETENCES (SOURCE)'!E309</f>
        <v>0</v>
      </c>
      <c r="F50" s="13" t="str">
        <f>'3. ALL COMPETENCES (SOURCE)'!F309</f>
        <v xml:space="preserve"> •Provide evidence of successful conduct of local extension/outreach work.
• Demonstrate supporting knowledge.</v>
      </c>
      <c r="G50" s="13" t="str">
        <f>'3. ALL COMPETENCES (SOURCE)'!G309</f>
        <v>• Observation. 
• Testimony from supervisor and/or local community members.
• Oral test of knowledge.</v>
      </c>
      <c r="H50" s="15">
        <f>'3. ALL COMPETENCES (SOURCE)'!H309</f>
        <v>0</v>
      </c>
    </row>
    <row r="51" spans="1:8" ht="31.5" x14ac:dyDescent="0.25">
      <c r="A51" s="361" t="str">
        <f>'3. ALL COMPETENCES (SOURCE)'!A310</f>
        <v>CATEGORY</v>
      </c>
      <c r="B51" s="361" t="str">
        <f>'3. ALL COMPETENCES (SOURCE)'!B310</f>
        <v>TRP. TOURISM, RECREATION AND PUBLIC USE</v>
      </c>
      <c r="C51" s="346" t="str">
        <f>'3. ALL COMPETENCES (SOURCE)'!C310</f>
        <v>Providing environmentally and economically sustainable tourism and recreation opportunities in and around protected areas.</v>
      </c>
      <c r="D51" s="131" t="str">
        <f>'3. ALL COMPETENCES (SOURCE)'!D310</f>
        <v xml:space="preserve"> </v>
      </c>
      <c r="E51" s="236">
        <f>'3. ALL COMPETENCES (SOURCE)'!E310</f>
        <v>0</v>
      </c>
      <c r="F51" s="186">
        <f>'3. ALL COMPETENCES (SOURCE)'!F310</f>
        <v>0</v>
      </c>
      <c r="G51" s="186">
        <f>'3. ALL COMPETENCES (SOURCE)'!G310</f>
        <v>0</v>
      </c>
      <c r="H51" s="99">
        <f>'3. ALL COMPETENCES (SOURCE)'!H310</f>
        <v>0</v>
      </c>
    </row>
    <row r="52" spans="1:8" ht="47.25" x14ac:dyDescent="0.25">
      <c r="A52" s="333" t="str">
        <f>'3. ALL COMPETENCES (SOURCE)'!A340</f>
        <v>TRP 1</v>
      </c>
      <c r="B52" s="333" t="str">
        <f>'3. ALL COMPETENCES (SOURCE)'!B340</f>
        <v>TOURISM, RECREATION AND PUBLIC USE. LEVEL 1</v>
      </c>
      <c r="C52" s="328" t="str">
        <f>'3. ALL COMPETENCES (SOURCE)'!C340</f>
        <v>Guide, assist and supervise protected area visitors and recreational activities.</v>
      </c>
      <c r="D52" s="302" t="str">
        <f>'3. ALL COMPETENCES (SOURCE)'!D340</f>
        <v>• Role of tourism and visitation in the management of the protected area.
• Relevant policies and operating procedures.</v>
      </c>
      <c r="E52" s="303" t="str">
        <f>'3. ALL COMPETENCES (SOURCE)'!E340</f>
        <v>TEC 1; BIO 1; COM 1; ADR 1; CAC 1</v>
      </c>
      <c r="F52" s="180" t="str">
        <f>'3. ALL COMPETENCES (SOURCE)'!F340</f>
        <v>EXAMPLE PERFORMANCE CRITERIA</v>
      </c>
      <c r="G52" s="180" t="str">
        <f>'3. ALL COMPETENCES (SOURCE)'!G340</f>
        <v>EXAMPLE MEANS OF ASSESSMENT</v>
      </c>
      <c r="H52" s="64" t="str">
        <f>'3. ALL COMPETENCES (SOURCE)'!H340</f>
        <v>RECOMMENDED PRIOR COMPETENCE REQUIREMENTS FOR THE LEVEL</v>
      </c>
    </row>
    <row r="53" spans="1:8" ht="37.5" x14ac:dyDescent="0.3">
      <c r="A53" s="334" t="str">
        <f>'3. ALL COMPETENCES (SOURCE)'!A341</f>
        <v>Code</v>
      </c>
      <c r="B53" s="334" t="str">
        <f>'3. ALL COMPETENCES (SOURCE)'!B341</f>
        <v>Competence Statement. The individual should be able to:</v>
      </c>
      <c r="C53" s="135" t="str">
        <f>'3. ALL COMPETENCES (SOURCE)'!C341</f>
        <v>Details, scope and variations. 
A brief explanation of the competence.</v>
      </c>
      <c r="D53" s="154" t="str">
        <f>'3. ALL COMPETENCES (SOURCE)'!D341</f>
        <v>Main specific knowledge requirements for the competence.</v>
      </c>
      <c r="E53" s="105" t="str">
        <f>'3. ALL COMPETENCES (SOURCE)'!E341</f>
        <v xml:space="preserve"> </v>
      </c>
      <c r="F53" s="184" t="str">
        <f>'3. ALL COMPETENCES (SOURCE)'!F341</f>
        <v>Example performance criteria for certification</v>
      </c>
      <c r="G53" s="184" t="str">
        <f>'3. ALL COMPETENCES (SOURCE)'!G341</f>
        <v>Example means of assessment</v>
      </c>
      <c r="H53" s="100" t="str">
        <f>'3. ALL COMPETENCES (SOURCE)'!H341</f>
        <v>UNI; FLD 1; AWA 1</v>
      </c>
    </row>
    <row r="54" spans="1:8" ht="51" x14ac:dyDescent="0.25">
      <c r="A54" s="366" t="str">
        <f>'3. ALL COMPETENCES (SOURCE)'!A342</f>
        <v>TRP 1.1</v>
      </c>
      <c r="B54" s="23" t="str">
        <f>'3. ALL COMPETENCES (SOURCE)'!B342</f>
        <v>Welcome, assist and regulate visitors on site.</v>
      </c>
      <c r="C54" s="325" t="str">
        <f>'3. ALL COMPETENCES (SOURCE)'!C342</f>
        <v>• Giving directions, providing basic advice to visitors about recreation opportunities, safety, permitted and prohibited activities.
• Responding correctly and accurately to questions and complaints.
• Responding correctly to violations of codes and regulations and inappropriate behaviour.</v>
      </c>
      <c r="D54" s="13" t="str">
        <f>'3. ALL COMPETENCES (SOURCE)'!D342</f>
        <v>• Recreation opportunities and regulations in the PA.
• Verbal communication skills.
•  See also AWA and CAC.</v>
      </c>
      <c r="E54" s="245">
        <f>'3. ALL COMPETENCES (SOURCE)'!E342</f>
        <v>0</v>
      </c>
      <c r="F54" s="13" t="str">
        <f>'3. ALL COMPETENCES (SOURCE)'!F342</f>
        <v>• Demonstrate interactions with visitors in 3 different typical situations.
• Demonstrate supporting knowledge.</v>
      </c>
      <c r="G54" s="13" t="str">
        <f>'3. ALL COMPETENCES (SOURCE)'!G342</f>
        <v>• Practical test/observation/ simulation.
• Oral test of knowledge.</v>
      </c>
      <c r="H54" s="14">
        <f>'3. ALL COMPETENCES (SOURCE)'!H342</f>
        <v>0</v>
      </c>
    </row>
    <row r="55" spans="1:8" ht="45" x14ac:dyDescent="0.25">
      <c r="A55" s="366" t="str">
        <f>'3. ALL COMPETENCES (SOURCE)'!A343</f>
        <v>TRP 1.2</v>
      </c>
      <c r="B55" s="23" t="str">
        <f>'3. ALL COMPETENCES (SOURCE)'!B343</f>
        <v>Respond to emergencies and accidents to visitors.</v>
      </c>
      <c r="C55" s="325" t="str">
        <f>'3. ALL COMPETENCES (SOURCE)'!C343</f>
        <v xml:space="preserve">• Following procedures for reporting and responding to accidents, emergencies and other problems affecting visitors to the PA.
</v>
      </c>
      <c r="D55" s="13" t="str">
        <f>'3. ALL COMPETENCES (SOURCE)'!D343</f>
        <v>• First aid (see FLD).
• Emergency procedures of the PA for dealing with accidents and emergencies.</v>
      </c>
      <c r="E55" s="245">
        <f>'3. ALL COMPETENCES (SOURCE)'!E343</f>
        <v>0</v>
      </c>
      <c r="F55" s="13" t="str">
        <f>'3. ALL COMPETENCES (SOURCE)'!F343</f>
        <v>• Demonstrate correct actions and response in 3 different typical situations.
• Demonstrate supporting knowledge.</v>
      </c>
      <c r="G55" s="13" t="str">
        <f>'3. ALL COMPETENCES (SOURCE)'!G343</f>
        <v>• Practical test/observation/ simulation.
• Oral test of knowledge.</v>
      </c>
      <c r="H55" s="14">
        <f>'3. ALL COMPETENCES (SOURCE)'!H343</f>
        <v>0</v>
      </c>
    </row>
    <row r="56" spans="1:8" ht="75" x14ac:dyDescent="0.25">
      <c r="A56" s="366" t="str">
        <f>'3. ALL COMPETENCES (SOURCE)'!A344</f>
        <v>TRP 1.3</v>
      </c>
      <c r="B56" s="23" t="str">
        <f>'3. ALL COMPETENCES (SOURCE)'!B344</f>
        <v>Guide basic visitor activities.</v>
      </c>
      <c r="C56" s="325" t="str">
        <f>'3. ALL COMPETENCES (SOURCE)'!C344</f>
        <v>• Leading correctly and safely basic 'face to face' (non-hazardous, non-specialist) recreation activities (e.g. guided walks, nature trails, short hikes, tours of exhibitions etc.).
• Providing appropriate information and assistance to participants.</v>
      </c>
      <c r="D56" s="13" t="str">
        <f>'3. ALL COMPETENCES (SOURCE)'!D344</f>
        <v>• Recreational facilities and programmes offered by the PA.
• Field skills (see FLD).
• Communication and awareness skills (see AWA and CAC).</v>
      </c>
      <c r="E56" s="245">
        <f>'3. ALL COMPETENCES (SOURCE)'!E344</f>
        <v>0</v>
      </c>
      <c r="F56" s="13" t="str">
        <f>'3. ALL COMPETENCES (SOURCE)'!F344</f>
        <v>• Demonstrate leadership of at least 2 typical visitor activities
• Demonstrate supporting knowledge.</v>
      </c>
      <c r="G56" s="13" t="str">
        <f>'3. ALL COMPETENCES (SOURCE)'!G344</f>
        <v>• Practical test/observation/ simulation.
• Oral test of knowledge.</v>
      </c>
      <c r="H56" s="14">
        <f>'3. ALL COMPETENCES (SOURCE)'!H344</f>
        <v>0</v>
      </c>
    </row>
    <row r="57" spans="1:8" ht="105" x14ac:dyDescent="0.25">
      <c r="A57" s="366" t="str">
        <f>'3. ALL COMPETENCES (SOURCE)'!A345</f>
        <v>TRP 1.4</v>
      </c>
      <c r="B57" s="23" t="str">
        <f>'3. ALL COMPETENCES (SOURCE)'!B345</f>
        <v>Operate entrance, ticketing and sales facilities.</v>
      </c>
      <c r="C57" s="325" t="str">
        <f>'3. ALL COMPETENCES (SOURCE)'!C345</f>
        <v>• Operating entrance points, sales points. 
• Correctly following procedures for sales, ticketing, cash handling etc.</v>
      </c>
      <c r="D57" s="13" t="str">
        <f>'3. ALL COMPETENCES (SOURCE)'!D345</f>
        <v>• Ticketing systems and pricing scales.
• Range of products being sold by the PA.
• Sales procedures.
• Interpersonal skills (see CAC). 
• Cash handling (see FRM).
• Processing of credit/debit cards and other forms of payment.</v>
      </c>
      <c r="E57" s="245">
        <f>'3. ALL COMPETENCES (SOURCE)'!E345</f>
        <v>0</v>
      </c>
      <c r="F57" s="13" t="str">
        <f>'3. ALL COMPETENCES (SOURCE)'!F345</f>
        <v>• Demonstrate all aspects of operation of sales point for half a day.
• Demonstrate supporting knowledge.</v>
      </c>
      <c r="G57" s="13" t="str">
        <f>'3. ALL COMPETENCES (SOURCE)'!G345</f>
        <v>• Practical test/observation/ simulation.
• Oral test of knowledge.</v>
      </c>
      <c r="H57" s="14">
        <f>'3. ALL COMPETENCES (SOURCE)'!H345</f>
        <v>0</v>
      </c>
    </row>
    <row r="58" spans="1:8" ht="90" x14ac:dyDescent="0.25">
      <c r="A58" s="366" t="str">
        <f>'3. ALL COMPETENCES (SOURCE)'!A346</f>
        <v>TRP 1.5</v>
      </c>
      <c r="B58" s="23" t="str">
        <f>'3. ALL COMPETENCES (SOURCE)'!B346</f>
        <v>Assist in guiding advanced visitor activities.</v>
      </c>
      <c r="C58" s="325" t="str">
        <f>'3. ALL COMPETENCES (SOURCE)'!C346</f>
        <v>• Assisting in leading potentially hazardous recreation activities requiring special technical equipment and skills.(e.g. long distance hiking, water based activities, climbing, zip line etc.).
• Observation of all safety requirements.
• Providing appropriate information and assistance to participants.</v>
      </c>
      <c r="D58" s="13" t="str">
        <f>'3. ALL COMPETENCES (SOURCE)'!D346</f>
        <v>• Full details of the activity and operation of equipment.
• Full regulations affecting the activity.
• Hazards and risks and responses to them.
• See TRP 2.5.</v>
      </c>
      <c r="E58" s="245">
        <f>'3. ALL COMPETENCES (SOURCE)'!E346</f>
        <v>0</v>
      </c>
      <c r="F58" s="13" t="str">
        <f>'3. ALL COMPETENCES (SOURCE)'!F346</f>
        <v>• Acquire appropriate official certification (e.g. mountain guiding, white water rafting etc.).
• Demonstrate ability to conduct all aspects of the guiding task correctly and safely. 
• Demonstrate supporting knowledge.</v>
      </c>
      <c r="G58" s="13" t="str">
        <f>'3. ALL COMPETENCES (SOURCE)'!G346</f>
        <v>• According to certification requirement.
• Detailed practical tests/observation/ simulation by qualified assessor.
• Oral test of knowledge.</v>
      </c>
      <c r="H58" s="14">
        <f>'3. ALL COMPETENCES (SOURCE)'!H346</f>
        <v>0</v>
      </c>
    </row>
    <row r="59" spans="1:8" ht="30" x14ac:dyDescent="0.25">
      <c r="A59" s="340" t="str">
        <f>'3. ALL COMPETENCES (SOURCE)'!A347</f>
        <v>CATEGORY</v>
      </c>
      <c r="B59" s="340" t="str">
        <f>'3. ALL COMPETENCES (SOURCE)'!B347</f>
        <v>AWA. AWARENESS AND EDUCATION</v>
      </c>
      <c r="C59" s="353" t="str">
        <f>'3. ALL COMPETENCES (SOURCE)'!C347</f>
        <v>Ensuring that local stakeholders, visitors, decision makers and the wider public are aware of protected areas, their purpose and values, and how they are governed and managed.</v>
      </c>
      <c r="D59" s="146">
        <f>'3. ALL COMPETENCES (SOURCE)'!D347</f>
        <v>0</v>
      </c>
      <c r="E59" s="244">
        <f>'3. ALL COMPETENCES (SOURCE)'!E347</f>
        <v>0</v>
      </c>
      <c r="F59" s="179">
        <f>'3. ALL COMPETENCES (SOURCE)'!F347</f>
        <v>0</v>
      </c>
      <c r="G59" s="179">
        <f>'3. ALL COMPETENCES (SOURCE)'!G347</f>
        <v>0</v>
      </c>
      <c r="H59" s="38">
        <f>'3. ALL COMPETENCES (SOURCE)'!H347</f>
        <v>0</v>
      </c>
    </row>
    <row r="60" spans="1:8" ht="63" x14ac:dyDescent="0.25">
      <c r="A60" s="333" t="str">
        <f>'3. ALL COMPETENCES (SOURCE)'!A377</f>
        <v>AWA 1</v>
      </c>
      <c r="B60" s="333" t="str">
        <f>'3. ALL COMPETENCES (SOURCE)'!B377</f>
        <v>AWARENESS AND EDUCATION. LEVEL 1</v>
      </c>
      <c r="C60" s="328" t="str">
        <f>'3. ALL COMPETENCES (SOURCE)'!C377</f>
        <v>Conduct face to face awareness activities.</v>
      </c>
      <c r="D60" s="302" t="str">
        <f>'3. ALL COMPETENCES (SOURCE)'!D377</f>
        <v>• Basic communication principles and methods.</v>
      </c>
      <c r="E60" s="303" t="str">
        <f>'3. ALL COMPETENCES (SOURCE)'!E377</f>
        <v>FLD 1; TRP 1; BIO 1; COM 1; ADR 1; CAC 1</v>
      </c>
      <c r="F60" s="187" t="str">
        <f>'3. ALL COMPETENCES (SOURCE)'!F377</f>
        <v>EXAMPLE PERFORMANCE CRITERIA</v>
      </c>
      <c r="G60" s="187" t="str">
        <f>'3. ALL COMPETENCES (SOURCE)'!G377</f>
        <v>EXAMPLE MEANS OF ASSESSMENT</v>
      </c>
      <c r="H60" s="98" t="str">
        <f>'3. ALL COMPETENCES (SOURCE)'!H377</f>
        <v>RECOMMENDED PRIOR COMPETENCE REQUIREMENTS FOR THE LEVEL</v>
      </c>
    </row>
    <row r="61" spans="1:8" ht="37.5" x14ac:dyDescent="0.25">
      <c r="A61" s="334" t="str">
        <f>'3. ALL COMPETENCES (SOURCE)'!A378</f>
        <v>Code</v>
      </c>
      <c r="B61" s="334" t="str">
        <f>'3. ALL COMPETENCES (SOURCE)'!B378</f>
        <v>Competence Statement. The individual should be able to:</v>
      </c>
      <c r="C61" s="329" t="str">
        <f>'3. ALL COMPETENCES (SOURCE)'!C378</f>
        <v>Details, scope and variations. 
A brief explanation of the competence.</v>
      </c>
      <c r="D61" s="143" t="str">
        <f>'3. ALL COMPETENCES (SOURCE)'!D378</f>
        <v>Main specific knowledge requirements for the competence.</v>
      </c>
      <c r="E61" s="105" t="str">
        <f>'3. ALL COMPETENCES (SOURCE)'!E378</f>
        <v xml:space="preserve"> </v>
      </c>
      <c r="F61" s="184" t="str">
        <f>'3. ALL COMPETENCES (SOURCE)'!F378</f>
        <v>Example performance criteria for certification</v>
      </c>
      <c r="G61" s="184" t="str">
        <f>'3. ALL COMPETENCES (SOURCE)'!G378</f>
        <v>Example means of assessment</v>
      </c>
      <c r="H61" s="100" t="str">
        <f>'3. ALL COMPETENCES (SOURCE)'!H378</f>
        <v>UNI</v>
      </c>
    </row>
    <row r="62" spans="1:8" ht="75" x14ac:dyDescent="0.25">
      <c r="A62" s="366" t="str">
        <f>'3. ALL COMPETENCES (SOURCE)'!A379</f>
        <v>AWA 1.1</v>
      </c>
      <c r="B62" s="23" t="str">
        <f>'3. ALL COMPETENCES (SOURCE)'!B379</f>
        <v>Provide basic information about a protected area.</v>
      </c>
      <c r="C62" s="325" t="str">
        <f>'3. ALL COMPETENCES (SOURCE)'!C379</f>
        <v>• Providing basic verbal explanations to visitors and stakeholders about the PA (values, functions, regulations, wildlife, culture, features and locations of interest, recreation opportunities).
• Responding appropriately to questions.</v>
      </c>
      <c r="D62" s="13" t="str">
        <f>'3. ALL COMPETENCES (SOURCE)'!D379</f>
        <v>• General information about the PA (The functions of the PA (values, functions, regulations, wildlife, culture, features and locations of interest, recreation opportunities).
• Basic communication techniques (see CAC).</v>
      </c>
      <c r="E62" s="245">
        <f>'3. ALL COMPETENCES (SOURCE)'!E379</f>
        <v>0</v>
      </c>
      <c r="F62" s="13" t="str">
        <f>'3. ALL COMPETENCES (SOURCE)'!F379</f>
        <v>• Demonstrate presentation of information through:
 - Structured presentations.
 - Responding and answering questions.
• Demonstrate supporting knowledge.</v>
      </c>
      <c r="G62" s="13" t="str">
        <f>'3. ALL COMPETENCES (SOURCE)'!G379</f>
        <v>• Practical test/observation/ simulation.
• Feedback from participants.
• Oral test of knowledge.</v>
      </c>
      <c r="H62" s="14">
        <f>'3. ALL COMPETENCES (SOURCE)'!H379</f>
        <v>0</v>
      </c>
    </row>
    <row r="63" spans="1:8" ht="120" x14ac:dyDescent="0.25">
      <c r="A63" s="366" t="str">
        <f>'3. ALL COMPETENCES (SOURCE)'!A380</f>
        <v>AWA 1.2</v>
      </c>
      <c r="B63" s="23" t="str">
        <f>'3. ALL COMPETENCES (SOURCE)'!B380</f>
        <v>Make basic interpretive/educational presentations.</v>
      </c>
      <c r="C63" s="325" t="str">
        <f>'3. ALL COMPETENCES (SOURCE)'!C380</f>
        <v xml:space="preserve">• Preapring and delivering basic 'face to face' interpretive/educational presentations to a range of audiences based on a planned schedule or script.
• For example leading an interpretive trial, making a presentation to a community group, guiding visitors around a visitor centre, conducting an activity with a school group, briefing visitors on regulations of the PA etc.
</v>
      </c>
      <c r="D63" s="13" t="str">
        <f>'3. ALL COMPETENCES (SOURCE)'!D380</f>
        <v>• The scripts/planned programmes for interpretation and education.
• Basic communication and interpretive techniques (see CAC).</v>
      </c>
      <c r="E63" s="245">
        <f>'3. ALL COMPETENCES (SOURCE)'!E380</f>
        <v>0</v>
      </c>
      <c r="F63" s="13" t="str">
        <f>'3. ALL COMPETENCES (SOURCE)'!F380</f>
        <v>• Demonstrate effective and engaging delivery of 3 types of interpretive presentation using a provided ‘script’ and/or format.
 - Formal presentation.
 - Leading a guided activity.
 - Leading an educational activity.
• Demonstrate supporting knowledge.</v>
      </c>
      <c r="G63" s="13" t="str">
        <f>'3. ALL COMPETENCES (SOURCE)'!G380</f>
        <v>• Practical test/observation/ simulation.
• Feedback from participants.
• Oral test of knowledge.</v>
      </c>
      <c r="H63" s="14">
        <f>'3. ALL COMPETENCES (SOURCE)'!H380</f>
        <v>0</v>
      </c>
    </row>
    <row r="64" spans="1:8" ht="31.5" x14ac:dyDescent="0.25">
      <c r="A64" s="361" t="str">
        <f>'3. ALL COMPETENCES (SOURCE)'!A381</f>
        <v>CATEGORY</v>
      </c>
      <c r="B64" s="361" t="str">
        <f>'3. ALL COMPETENCES (SOURCE)'!B381</f>
        <v>FLD. FIELD/WATER CRAFT AND SITE MAINTENANCE</v>
      </c>
      <c r="C64" s="346" t="str">
        <f>'3. ALL COMPETENCES (SOURCE)'!C381</f>
        <v>Conducting field work and site maintenance tasks correctly, safely and securely</v>
      </c>
      <c r="D64" s="146">
        <f>'3. ALL COMPETENCES (SOURCE)'!D381</f>
        <v>0</v>
      </c>
      <c r="E64" s="244">
        <f>'3. ALL COMPETENCES (SOURCE)'!E381</f>
        <v>0</v>
      </c>
      <c r="F64" s="179">
        <f>'3. ALL COMPETENCES (SOURCE)'!F381</f>
        <v>0</v>
      </c>
      <c r="G64" s="179">
        <f>'3. ALL COMPETENCES (SOURCE)'!G381</f>
        <v>0</v>
      </c>
      <c r="H64" s="38">
        <f>'3. ALL COMPETENCES (SOURCE)'!H381</f>
        <v>0</v>
      </c>
    </row>
    <row r="65" spans="1:8" ht="47.25" x14ac:dyDescent="0.25">
      <c r="A65" s="362" t="str">
        <f>'3. ALL COMPETENCES (SOURCE)'!A392</f>
        <v>FLD 1</v>
      </c>
      <c r="B65" s="362" t="str">
        <f>'3. ALL COMPETENCES (SOURCE)'!B392</f>
        <v>FIELD/WATER CRAFT AND SITE MAINTENANCE. LEVEL 1</v>
      </c>
      <c r="C65" s="347" t="str">
        <f>'3. ALL COMPETENCES (SOURCE)'!C392</f>
        <v>Participate in field-based activities effectively, safely and securely.</v>
      </c>
      <c r="D65" s="302" t="str">
        <f>'3. ALL COMPETENCES (SOURCE)'!D392</f>
        <v>• Good knowledge of the territory of the protected area.
• Relevant policies and operating procedures.</v>
      </c>
      <c r="E65" s="303" t="str">
        <f>'3. ALL COMPETENCES (SOURCE)'!E392</f>
        <v xml:space="preserve"> LAR 1; BIO 1; COM 1; TRP 1; AWA 1; ADR 1; CAC 1</v>
      </c>
      <c r="F65" s="180" t="str">
        <f>'3. ALL COMPETENCES (SOURCE)'!F392</f>
        <v>EXAMPLE PERFORMANCE CRITERIA</v>
      </c>
      <c r="G65" s="180" t="str">
        <f>'3. ALL COMPETENCES (SOURCE)'!G392</f>
        <v>EXAMPLE MEANS OF ASSESSMENT</v>
      </c>
      <c r="H65" s="64" t="str">
        <f>'3. ALL COMPETENCES (SOURCE)'!H392</f>
        <v>RECOMMENDED PRIOR COMPETENCE REQUIREMENTS FOR THE LEVEL</v>
      </c>
    </row>
    <row r="66" spans="1:8" ht="37.5" x14ac:dyDescent="0.25">
      <c r="A66" s="26" t="str">
        <f>'3. ALL COMPETENCES (SOURCE)'!A393</f>
        <v>Code</v>
      </c>
      <c r="B66" s="26" t="str">
        <f>'3. ALL COMPETENCES (SOURCE)'!B393</f>
        <v>Competence Statement.
The individual should be able to:</v>
      </c>
      <c r="C66" s="349" t="str">
        <f>'3. ALL COMPETENCES (SOURCE)'!C393</f>
        <v>Details, scope and variations. 
A brief explanation of the competence.</v>
      </c>
      <c r="D66" s="143" t="str">
        <f>'3. ALL COMPETENCES (SOURCE)'!D393</f>
        <v>Main specific knowledge requirements for the competence.</v>
      </c>
      <c r="E66" s="229" t="str">
        <f>'3. ALL COMPETENCES (SOURCE)'!E393</f>
        <v xml:space="preserve"> </v>
      </c>
      <c r="F66" s="181" t="str">
        <f>'3. ALL COMPETENCES (SOURCE)'!F393</f>
        <v>Example performance criteria for certification</v>
      </c>
      <c r="G66" s="181" t="str">
        <f>'3. ALL COMPETENCES (SOURCE)'!G393</f>
        <v>Example means of assessment</v>
      </c>
      <c r="H66" s="36" t="str">
        <f>'3. ALL COMPETENCES (SOURCE)'!H393</f>
        <v>UNI</v>
      </c>
    </row>
    <row r="67" spans="1:8" ht="100.5" customHeight="1" x14ac:dyDescent="0.25">
      <c r="A67" s="366" t="str">
        <f>'3. ALL COMPETENCES (SOURCE)'!A394</f>
        <v>FLD 1.1</v>
      </c>
      <c r="B67" s="417" t="str">
        <f>'3. ALL COMPETENCES (SOURCE)'!B394</f>
        <v xml:space="preserve">Use map and compass/charts for orientation and navigation. </v>
      </c>
      <c r="C67" s="417" t="str">
        <f>'3. ALL COMPETENCES (SOURCE)'!C394</f>
        <v xml:space="preserve">• Reading a topographic map or sea chart.
• Using a compass and map/chart for orientation and navigation in the field.
See FLD 1.2 for use of GPS.
</v>
      </c>
      <c r="D67" s="417" t="str">
        <f>'3. ALL COMPETENCES (SOURCE)'!D394</f>
        <v>• Topographic maps and principles and practice of navigation on land (without GPS).
• Charts and principles and practice of navigation on water (without GPS).</v>
      </c>
      <c r="E67" s="417">
        <f>'3. ALL COMPETENCES (SOURCE)'!E394</f>
        <v>0</v>
      </c>
      <c r="F67" s="417" t="str">
        <f>'3. ALL COMPETENCES (SOURCE)'!F394</f>
        <v>• Identify 10 key locations on the map and in the field
• Demonstrate use of map and compass for orientation and navigation.
• Demonstrate supporting knowledge.</v>
      </c>
      <c r="G67" s="417" t="str">
        <f>'3. ALL COMPETENCES (SOURCE)'!G394</f>
        <v>• Practical test on navigation and on the territory and terrain of the PA.
• Oral test of knowledge.</v>
      </c>
      <c r="H67" s="417">
        <f>'3. ALL COMPETENCES (SOURCE)'!H394</f>
        <v>0</v>
      </c>
    </row>
    <row r="68" spans="1:8" ht="63" x14ac:dyDescent="0.25">
      <c r="A68" s="366" t="str">
        <f>'3. ALL COMPETENCES (SOURCE)'!A395</f>
        <v>FLD 1.2</v>
      </c>
      <c r="B68" s="417" t="str">
        <f>'3. ALL COMPETENCES (SOURCE)'!B395</f>
        <v>Use GPS for orientation and navigation in the field/on water.</v>
      </c>
      <c r="C68" s="417" t="str">
        <f>'3. ALL COMPETENCES (SOURCE)'!C395</f>
        <v>• Care and maintenance of GPS.
• Using GPS in the field for basic functions (orientation, tracking, recording waypoints, location etc.
• Setting up GPS and downloading/uploading routes and waypoints etc.</v>
      </c>
      <c r="D68" s="417" t="str">
        <f>'3. ALL COMPETENCES (SOURCE)'!D395</f>
        <v>• Map, compass and navigation skills (FLD 1.1).
• Principles of GPS.
• Care and maintenance of GPS units.</v>
      </c>
      <c r="E68" s="417">
        <f>'3. ALL COMPETENCES (SOURCE)'!E395</f>
        <v>0</v>
      </c>
      <c r="F68" s="417" t="str">
        <f>'3. ALL COMPETENCES (SOURCE)'!F395</f>
        <v>• Demonstrate all required aspects of use of GPS.
• Demonstrate supporting knowledge.
• Completion of FLD 1.3.</v>
      </c>
      <c r="G68" s="417" t="str">
        <f>'3. ALL COMPETENCES (SOURCE)'!G395</f>
        <v>• Practical test.
• Oral test of knowledge.</v>
      </c>
      <c r="H68" s="417">
        <f>'3. ALL COMPETENCES (SOURCE)'!H395</f>
        <v>0</v>
      </c>
    </row>
    <row r="69" spans="1:8" ht="94.5" x14ac:dyDescent="0.25">
      <c r="A69" s="366" t="str">
        <f>'3. ALL COMPETENCES (SOURCE)'!A396</f>
        <v>FLD 1.3</v>
      </c>
      <c r="B69" s="417" t="str">
        <f>'3. ALL COMPETENCES (SOURCE)'!B396</f>
        <v>Follow good safety and environmental practice in the field and the work place.</v>
      </c>
      <c r="C69" s="417" t="str">
        <f>'3. ALL COMPETENCES (SOURCE)'!C396</f>
        <v>• Behaving in an environmentally responsible manner. For example: not smoking, avoiding alcohol, safe management of campfires, quiet behaviour, avoiding environmental damage, not hunting, appropriate disposal of waste and garbage.
• Behaving in a safely conscious manner. For example: correct use of tools and equipment, awareness of risks and hazards, complying with instructions and regulations, avoiding reckless behaviour, use of correct safely equipment, fire awareness.</v>
      </c>
      <c r="D69" s="417" t="str">
        <f>'3. ALL COMPETENCES (SOURCE)'!D396</f>
        <v>• Impacts of environmental bad practice.
• Impact of unsafe practice.
•  Regulations and operating procedures of the PA.</v>
      </c>
      <c r="E69" s="417">
        <f>'3. ALL COMPETENCES (SOURCE)'!E396</f>
        <v>0</v>
      </c>
      <c r="F69" s="417" t="str">
        <f>'3. ALL COMPETENCES (SOURCE)'!F396</f>
        <v>• Demonstrate use of correct procedures during field work.
• Demonstrate supporting knowledge.</v>
      </c>
      <c r="G69" s="417" t="str">
        <f>'3. ALL COMPETENCES (SOURCE)'!G396</f>
        <v>• Testimony from supervisor.
• Practical test.
• Oral test of knowledge.</v>
      </c>
      <c r="H69" s="417">
        <f>'3. ALL COMPETENCES (SOURCE)'!H396</f>
        <v>0</v>
      </c>
    </row>
    <row r="70" spans="1:8" ht="63" x14ac:dyDescent="0.25">
      <c r="A70" s="366" t="str">
        <f>'3. ALL COMPETENCES (SOURCE)'!A397</f>
        <v>FLD 1.4</v>
      </c>
      <c r="B70" s="417" t="str">
        <f>'3. ALL COMPETENCES (SOURCE)'!B397</f>
        <v>Correctly use and maintain hand tools and equipment.</v>
      </c>
      <c r="C70" s="417" t="str">
        <f>'3. ALL COMPETENCES (SOURCE)'!C397</f>
        <v>• Correctly using and caring for non-powered equipment (tools, materials etc.).
• Correctly using and caring for safety equipment.</v>
      </c>
      <c r="D70" s="417" t="str">
        <f>'3. ALL COMPETENCES (SOURCE)'!D397</f>
        <v>• Range of equipment and materials regularly used.
• Uses and care of equipment.
• Requirements for use of safely equipment.</v>
      </c>
      <c r="E70" s="417">
        <f>'3. ALL COMPETENCES (SOURCE)'!E397</f>
        <v>0</v>
      </c>
      <c r="F70" s="417" t="str">
        <f>'3. ALL COMPETENCES (SOURCE)'!F397</f>
        <v>• Demonstrate correct use and maintenance of commonly used equipment.
• Demonstrate supporting knowledge.</v>
      </c>
      <c r="G70" s="417" t="str">
        <f>'3. ALL COMPETENCES (SOURCE)'!G397</f>
        <v>• Inspection of equipment.
• Practical tests.
• Testimony from supervisor.
• Oral test of knowledge.</v>
      </c>
      <c r="H70" s="417">
        <f>'3. ALL COMPETENCES (SOURCE)'!H397</f>
        <v>0</v>
      </c>
    </row>
    <row r="71" spans="1:8" ht="63" x14ac:dyDescent="0.25">
      <c r="A71" s="366" t="str">
        <f>'3. ALL COMPETENCES (SOURCE)'!A398</f>
        <v>FLD 1.5</v>
      </c>
      <c r="B71" s="417" t="str">
        <f>'3. ALL COMPETENCES (SOURCE)'!B398</f>
        <v>Safely operate and maintain power tools and machinery with small engines.</v>
      </c>
      <c r="C71" s="417" t="str">
        <f>'3. ALL COMPETENCES (SOURCE)'!C398</f>
        <v>• Safely and correctly using machinery with engines or electric motors (e.g. brush cutters, mowers, chainsaws, power tools etc.).
• Following maintenance procedures.
• Using safety and protective equipment.</v>
      </c>
      <c r="D71" s="417" t="str">
        <f>'3. ALL COMPETENCES (SOURCE)'!D398</f>
        <v>• Basic engine operation.
• Specific operation and maintenance of commonly used machinery.
• Use of safety and protective equipment.</v>
      </c>
      <c r="E71" s="417">
        <f>'3. ALL COMPETENCES (SOURCE)'!E398</f>
        <v>0</v>
      </c>
      <c r="F71" s="417" t="str">
        <f>'3. ALL COMPETENCES (SOURCE)'!F398</f>
        <v>• Demonstrate safe use and maintenance of 3 different powered machines.
• Demonstrate supporting knowledge.</v>
      </c>
      <c r="G71" s="417" t="str">
        <f>'3. ALL COMPETENCES (SOURCE)'!G398</f>
        <v>• Practical tests.
• Acquiring formal operators certificates (e.g. for chainsaw use).
• Oral test of knowledge.</v>
      </c>
      <c r="H71" s="417">
        <f>'3. ALL COMPETENCES (SOURCE)'!H398</f>
        <v>0</v>
      </c>
    </row>
    <row r="72" spans="1:8" ht="78.75" x14ac:dyDescent="0.25">
      <c r="A72" s="366" t="str">
        <f>'3. ALL COMPETENCES (SOURCE)'!A399</f>
        <v>FLD 1.6</v>
      </c>
      <c r="B72" s="417" t="str">
        <f>'3. ALL COMPETENCES (SOURCE)'!B399</f>
        <v>Complete basic construction tasks.</v>
      </c>
      <c r="C72" s="417" t="str">
        <f>'3. ALL COMPETENCES (SOURCE)'!C399</f>
        <v>• Safe and durable installation and maintenance of trails, boardwalks, bridges, fences, signs, picnic areas, camping grounds, mooring buoys and other basic infrastructure as required by the PA.
• Using wood, basic masonry, local materials etc.</v>
      </c>
      <c r="D72" s="417" t="str">
        <f>'3. ALL COMPETENCES (SOURCE)'!D399</f>
        <v>• Safe use of required tools and equipment.
• Interpretation of simple plans and guides.
• Measuring and counting.
• Uses of construction materials.
• Basic construction techniques.</v>
      </c>
      <c r="E72" s="417">
        <f>'3. ALL COMPETENCES (SOURCE)'!E399</f>
        <v>0</v>
      </c>
      <c r="F72" s="417" t="str">
        <f>'3. ALL COMPETENCES (SOURCE)'!F399</f>
        <v>• Complete 5 typical tasks for the PA (according to local needs) making use of an appropriate range of construction/ maintenance skills.
• Demonstrate supporting knowledge.</v>
      </c>
      <c r="G72" s="417" t="str">
        <f>'3. ALL COMPETENCES (SOURCE)'!G399</f>
        <v>• Completion of practical test/simulation.
• Inspection of practical tasks completed.
• Oral test of knowledge.</v>
      </c>
      <c r="H72" s="417">
        <f>'3. ALL COMPETENCES (SOURCE)'!H399</f>
        <v>0</v>
      </c>
    </row>
    <row r="73" spans="1:8" ht="78.75" x14ac:dyDescent="0.25">
      <c r="A73" s="366" t="str">
        <f>'3. ALL COMPETENCES (SOURCE)'!A400</f>
        <v>FLD 1.7</v>
      </c>
      <c r="B73" s="417" t="str">
        <f>'3. ALL COMPETENCES (SOURCE)'!B400</f>
        <v>Complete basic landscaping, horticultural and silvicultural  tasks.</v>
      </c>
      <c r="C73" s="417" t="str">
        <f>'3. ALL COMPETENCES (SOURCE)'!C400</f>
        <v>• Correctly completing practical tasks as required by the PA (e.g. habitat creation, erosion control, drainage, vegetation control, tree planting and aftercare, wetland maintenance etc.).</v>
      </c>
      <c r="D73" s="417" t="str">
        <f>'3. ALL COMPETENCES (SOURCE)'!D400</f>
        <v>• Safe use of required tools and equipment.
• Interpretation of simple plans and guides.
• Measuring and counting.
• Uses of construction materials.
• Basic construction techniques.</v>
      </c>
      <c r="E73" s="417">
        <f>'3. ALL COMPETENCES (SOURCE)'!E400</f>
        <v>0</v>
      </c>
      <c r="F73" s="417" t="str">
        <f>'3. ALL COMPETENCES (SOURCE)'!F400</f>
        <v>• Complete 5 typical tasks for the PA (according to local needs).
• Demonstrate supporting knowledge.</v>
      </c>
      <c r="G73" s="417" t="str">
        <f>'3. ALL COMPETENCES (SOURCE)'!G400</f>
        <v>• Completion of practical test/simulation.
• Inspection of practical tasks completed.
• Oral test of knowledge.</v>
      </c>
      <c r="H73" s="417">
        <f>'3. ALL COMPETENCES (SOURCE)'!H400</f>
        <v>0</v>
      </c>
    </row>
    <row r="74" spans="1:8" ht="78.75" x14ac:dyDescent="0.25">
      <c r="A74" s="366" t="str">
        <f>'3. ALL COMPETENCES (SOURCE)'!A401</f>
        <v>FLD 1.8</v>
      </c>
      <c r="B74" s="417" t="str">
        <f>'3. ALL COMPETENCES (SOURCE)'!B401</f>
        <v>Set up and operate field camps.</v>
      </c>
      <c r="C74" s="417" t="str">
        <f>'3. ALL COMPETENCES (SOURCE)'!C401</f>
        <v>• Organising overnight accommodation in the field (camps, bivouacs, ranger stations etc.).
• Deploying required equipment.
• Establishing and maintaining good standards of safety and hygiene.
• Managing preparation of meals using fires, portable stoves etc.
• Setting up latrines and washing facilities.</v>
      </c>
      <c r="D74" s="417" t="str">
        <f>'3. ALL COMPETENCES (SOURCE)'!D401</f>
        <v>• Basic camp craft and hygiene.</v>
      </c>
      <c r="E74" s="417">
        <f>'3. ALL COMPETENCES (SOURCE)'!E401</f>
        <v>0</v>
      </c>
      <c r="F74" s="417" t="str">
        <f>'3. ALL COMPETENCES (SOURCE)'!F401</f>
        <v>• Demonstrate range of required skills in the field.
• Demonstrate supporting knowledge.</v>
      </c>
      <c r="G74" s="417" t="str">
        <f>'3. ALL COMPETENCES (SOURCE)'!G401</f>
        <v>• Testimony from supervisor.
• Practical test.
• Oral test of knowledge.</v>
      </c>
      <c r="H74" s="417">
        <f>'3. ALL COMPETENCES (SOURCE)'!H401</f>
        <v>0</v>
      </c>
    </row>
    <row r="75" spans="1:8" ht="63" x14ac:dyDescent="0.25">
      <c r="A75" s="366" t="str">
        <f>'3. ALL COMPETENCES (SOURCE)'!A402</f>
        <v>FLD 1.9</v>
      </c>
      <c r="B75" s="417" t="str">
        <f>'3. ALL COMPETENCES (SOURCE)'!B402</f>
        <v>Conduct first aid and provide appropriate responses in accidents and emergencies.</v>
      </c>
      <c r="C75" s="417" t="str">
        <f>'3. ALL COMPETENCES (SOURCE)'!C402</f>
        <v>• Obtaining Red Cross, Red Crescent or equivalent basic first aid skills (adapted to the specific needs of the PA).
• Procedures for reporting accidents and dealing with casualties.
• Advanced first aid (where required).</v>
      </c>
      <c r="D75" s="417" t="str">
        <f>'3. ALL COMPETENCES (SOURCE)'!D402</f>
        <v>• Knowledge required for achieving first aid certification.
• Emergency procedures of the PA.</v>
      </c>
      <c r="E75" s="417">
        <f>'3. ALL COMPETENCES (SOURCE)'!E402</f>
        <v>0</v>
      </c>
      <c r="F75" s="417" t="str">
        <f>'3. ALL COMPETENCES (SOURCE)'!F402</f>
        <v>• Pass Red Cross, Red Crescent or equivalent basic course.
• Demonstrate supporting knowledge.</v>
      </c>
      <c r="G75" s="417" t="str">
        <f>'3. ALL COMPETENCES (SOURCE)'!G402</f>
        <v>• As required by first aid course.
• Oral test of knowledge.</v>
      </c>
      <c r="H75" s="417">
        <f>'3. ALL COMPETENCES (SOURCE)'!H402</f>
        <v>0</v>
      </c>
    </row>
    <row r="76" spans="1:8" ht="63" x14ac:dyDescent="0.25">
      <c r="A76" s="366" t="str">
        <f>'3. ALL COMPETENCES (SOURCE)'!A403</f>
        <v>FLD 1.10</v>
      </c>
      <c r="B76" s="417" t="str">
        <f>'3. ALL COMPETENCES (SOURCE)'!B403</f>
        <v>Correctly use and care for basic field surveying instruments.</v>
      </c>
      <c r="C76" s="417" t="str">
        <f>'3. ALL COMPETENCES (SOURCE)'!C403</f>
        <v>• Correctly using and caring for basic instruments regularly used in the field (binoculars, telescope, camera, measuring equipment etc.)</v>
      </c>
      <c r="D76" s="417" t="str">
        <f>'3. ALL COMPETENCES (SOURCE)'!D403</f>
        <v>• Operation, maintenance and cleaning requirements of commonly used equipment.</v>
      </c>
      <c r="E76" s="417">
        <f>'3. ALL COMPETENCES (SOURCE)'!E403</f>
        <v>0</v>
      </c>
      <c r="F76" s="417" t="str">
        <f>'3. ALL COMPETENCES (SOURCE)'!F403</f>
        <v xml:space="preserve">• Demonstrate use and care of at least 3 instruments commonly used in the PA.
• Demonstrate supporting knowledge.
</v>
      </c>
      <c r="G76" s="417" t="str">
        <f>'3. ALL COMPETENCES (SOURCE)'!G403</f>
        <v xml:space="preserve">• Practical test.
• Oral test of knowledge.
</v>
      </c>
      <c r="H76" s="417">
        <f>'3. ALL COMPETENCES (SOURCE)'!H403</f>
        <v>0</v>
      </c>
    </row>
    <row r="77" spans="1:8" ht="63" x14ac:dyDescent="0.25">
      <c r="A77" s="366" t="str">
        <f>'3. ALL COMPETENCES (SOURCE)'!A404</f>
        <v>FLD 1.11</v>
      </c>
      <c r="B77" s="417" t="str">
        <f>'3. ALL COMPETENCES (SOURCE)'!B404</f>
        <v>Drive, and conduct basic maintenance for motor vehicles.</v>
      </c>
      <c r="C77" s="417" t="str">
        <f>'3. ALL COMPETENCES (SOURCE)'!C404</f>
        <v>• Driving safely and responsibly.
• Conducting routine required checks and operator maintenance.</v>
      </c>
      <c r="D77" s="417" t="str">
        <f>'3. ALL COMPETENCES (SOURCE)'!D404</f>
        <v>• Requirements of driving test.
• Basic vehicle functions and maintenance.
• Laws and regulations for vehicle use.</v>
      </c>
      <c r="E77" s="417">
        <f>'3. ALL COMPETENCES (SOURCE)'!E404</f>
        <v>0</v>
      </c>
      <c r="F77" s="417" t="str">
        <f>'3. ALL COMPETENCES (SOURCE)'!F404</f>
        <v>• Acquire appropriate driving licence/permit.
• Demonstrate supporting knowledge.</v>
      </c>
      <c r="G77" s="417" t="str">
        <f>'3. ALL COMPETENCES (SOURCE)'!G404</f>
        <v>• Passing a driving test.
• Practical test on maintenance and safety.
• Oral test of knowledge.</v>
      </c>
      <c r="H77" s="417">
        <f>'3. ALL COMPETENCES (SOURCE)'!H404</f>
        <v>0</v>
      </c>
    </row>
    <row r="78" spans="1:8" ht="63" x14ac:dyDescent="0.25">
      <c r="A78" s="366" t="str">
        <f>'3. ALL COMPETENCES (SOURCE)'!A405</f>
        <v>FLD 1.12</v>
      </c>
      <c r="B78" s="417" t="str">
        <f>'3. ALL COMPETENCES (SOURCE)'!B405</f>
        <v>Operate, and conduct basic maintenance for small motor powered boats.</v>
      </c>
      <c r="C78" s="417" t="str">
        <f>'3. ALL COMPETENCES (SOURCE)'!C405</f>
        <v>• Operating boats safely and responsibly.
• Conducting routine required checks and operator maintenance.</v>
      </c>
      <c r="D78" s="417" t="str">
        <f>'3. ALL COMPETENCES (SOURCE)'!D405</f>
        <v>• Requirements for boat use test.
• Basic boat and engine functions and maintenance.
• Laws and regulations for boat use.</v>
      </c>
      <c r="E78" s="417">
        <f>'3. ALL COMPETENCES (SOURCE)'!E405</f>
        <v>0</v>
      </c>
      <c r="F78" s="417" t="str">
        <f>'3. ALL COMPETENCES (SOURCE)'!F405</f>
        <v>• Pass a formal boat use test.
• Demonstrate supporting knowledge.</v>
      </c>
      <c r="G78" s="417" t="str">
        <f>'3. ALL COMPETENCES (SOURCE)'!G405</f>
        <v>• Passing of boat use test.
• Practical test on maintenance and safety.
• Oral test of knowledge.</v>
      </c>
      <c r="H78" s="417">
        <f>'3. ALL COMPETENCES (SOURCE)'!H405</f>
        <v>0</v>
      </c>
    </row>
    <row r="79" spans="1:8" ht="47.25" x14ac:dyDescent="0.25">
      <c r="A79" s="366" t="str">
        <f>'3. ALL COMPETENCES (SOURCE)'!A406</f>
        <v>FLD 1.13</v>
      </c>
      <c r="B79" s="417" t="str">
        <f>'3. ALL COMPETENCES (SOURCE)'!B406</f>
        <v>Prevent, fight and control fires.</v>
      </c>
      <c r="C79" s="417" t="str">
        <f>'3. ALL COMPETENCES (SOURCE)'!C406</f>
        <v>• Following prescribed procedures (under supervision) for avoiding fire risks, fire prevention (e.g. clearing firebreaks), dealing with wildfires. 
• Safe and correct operation of fire- fighting and control equipment.</v>
      </c>
      <c r="D79" s="417" t="str">
        <f>'3. ALL COMPETENCES (SOURCE)'!D406</f>
        <v>• Fire hazards, safety procedures and fire management techniques.
• Range of equipment used for fire management.</v>
      </c>
      <c r="E79" s="417">
        <f>'3. ALL COMPETENCES (SOURCE)'!E406</f>
        <v>0</v>
      </c>
      <c r="F79" s="417" t="str">
        <f>'3. ALL COMPETENCES (SOURCE)'!F406</f>
        <v>• Demonstrate all required skills in a real or very realistic situation.
• Demonstrate supporting knowledge.</v>
      </c>
      <c r="G79" s="417" t="str">
        <f>'3. ALL COMPETENCES (SOURCE)'!G406</f>
        <v>• Completion of practical test/simulation.
• Testimony from supervisor.
• Oral test of knowledge.</v>
      </c>
      <c r="H79" s="417">
        <f>'3. ALL COMPETENCES (SOURCE)'!H406</f>
        <v>0</v>
      </c>
    </row>
    <row r="80" spans="1:8" ht="63" x14ac:dyDescent="0.25">
      <c r="A80" s="366" t="str">
        <f>'3. ALL COMPETENCES (SOURCE)'!A407</f>
        <v>FLD 1.14</v>
      </c>
      <c r="B80" s="417" t="str">
        <f>'3. ALL COMPETENCES (SOURCE)'!B407</f>
        <v>Work safely in the water and aquatic environments.</v>
      </c>
      <c r="C80" s="417" t="str">
        <f>'3. ALL COMPETENCES (SOURCE)'!C407</f>
        <v>• Swimming competently.
• Crewing of small craft.
• Using safety equipment.</v>
      </c>
      <c r="D80" s="417" t="str">
        <f>'3. ALL COMPETENCES (SOURCE)'!D407</f>
        <v>• Hazards of working in and on water.
• Safety procedures in and on water.</v>
      </c>
      <c r="E80" s="417">
        <f>'3. ALL COMPETENCES (SOURCE)'!E407</f>
        <v>0</v>
      </c>
      <c r="F80" s="417" t="str">
        <f>'3. ALL COMPETENCES (SOURCE)'!F407</f>
        <v>• Pass a swimming test
• Pass a watercraft test (safety, rescue and crewing small boats).
• Demonstrate supporting knowledge.</v>
      </c>
      <c r="G80" s="417" t="str">
        <f>'3. ALL COMPETENCES (SOURCE)'!G407</f>
        <v>• Practical tests.
• Oral test of knowledge.</v>
      </c>
      <c r="H80" s="417">
        <f>'3. ALL COMPETENCES (SOURCE)'!H407</f>
        <v>0</v>
      </c>
    </row>
    <row r="81" spans="1:8" ht="31.5" x14ac:dyDescent="0.25">
      <c r="A81" s="366" t="str">
        <f>'3. ALL COMPETENCES (SOURCE)'!A408</f>
        <v>FLD 1.15</v>
      </c>
      <c r="B81" s="417" t="str">
        <f>'3. ALL COMPETENCES (SOURCE)'!B408</f>
        <v>Dive using SCUBA equipment.</v>
      </c>
      <c r="C81" s="417" t="str">
        <f>'3. ALL COMPETENCES (SOURCE)'!C408</f>
        <v>• Diving safely using SCUBA equipment.</v>
      </c>
      <c r="D81" s="417" t="str">
        <f>'3. ALL COMPETENCES (SOURCE)'!D408</f>
        <v>• Requirements of qualification awarding body.</v>
      </c>
      <c r="E81" s="417">
        <f>'3. ALL COMPETENCES (SOURCE)'!E408</f>
        <v>0</v>
      </c>
      <c r="F81" s="417" t="str">
        <f>'3. ALL COMPETENCES (SOURCE)'!F408</f>
        <v>• Completion of recognised qualification</v>
      </c>
      <c r="G81" s="417" t="str">
        <f>'3. ALL COMPETENCES (SOURCE)'!G408</f>
        <v>• According to requirements of awarding body.</v>
      </c>
      <c r="H81" s="417">
        <f>'3. ALL COMPETENCES (SOURCE)'!H408</f>
        <v>0</v>
      </c>
    </row>
    <row r="82" spans="1:8" ht="78.75" x14ac:dyDescent="0.25">
      <c r="A82" s="366" t="str">
        <f>'3. ALL COMPETENCES (SOURCE)'!A409</f>
        <v>FLD 1.16</v>
      </c>
      <c r="B82" s="417" t="str">
        <f>'3. ALL COMPETENCES (SOURCE)'!B409</f>
        <v>Correctly use and maintain field communication equipment.</v>
      </c>
      <c r="C82" s="417" t="str">
        <f>'3. ALL COMPETENCES (SOURCE)'!C409</f>
        <v>• Using radio or other electronic communication equipment (handset, smart phone, base station).
• Maintaining equipment (batteries, chargers etc.).
• Using required procedures/protocols for communication.</v>
      </c>
      <c r="D82" s="417" t="str">
        <f>'3. ALL COMPETENCES (SOURCE)'!D409</f>
        <v>• Functioning, checking and maintenance of equipment.
• Communication protocols.</v>
      </c>
      <c r="E82" s="417">
        <f>'3. ALL COMPETENCES (SOURCE)'!E409</f>
        <v>0</v>
      </c>
      <c r="F82" s="417" t="str">
        <f>'3. ALL COMPETENCES (SOURCE)'!F409</f>
        <v>• Demonstrate correct use and maintenance of relevant equipment.
• Demonstrate correct communication procedures.
• Demonstrate supporting knowledge.</v>
      </c>
      <c r="G82" s="417" t="str">
        <f>'3. ALL COMPETENCES (SOURCE)'!G409</f>
        <v>• Practical test.
• Oral test of knowledge.</v>
      </c>
      <c r="H82" s="417">
        <f>'3. ALL COMPETENCES (SOURCE)'!H409</f>
        <v>0</v>
      </c>
    </row>
    <row r="83" spans="1:8" ht="78.75" x14ac:dyDescent="0.25">
      <c r="A83" s="366" t="str">
        <f>'3. ALL COMPETENCES (SOURCE)'!A410</f>
        <v>FLD 1.17</v>
      </c>
      <c r="B83" s="417" t="str">
        <f>'3. ALL COMPETENCES (SOURCE)'!B410</f>
        <v>Care for and work with draft animals and/or livestock.</v>
      </c>
      <c r="C83" s="417" t="str">
        <f>'3. ALL COMPETENCES (SOURCE)'!C410</f>
        <v>• May apply to any draft animal used to assist PA work (horses, donkeys, mules, camels, buffalo etc.) or to livestock used in conservation management (e.g. sheep or cattle for sustainable grazing).
• Ensuring welfare and safety of animals in the field (feeding, watering, checking, responding to health and welfare issues).</v>
      </c>
      <c r="D83" s="417" t="str">
        <f>'3. ALL COMPETENCES (SOURCE)'!D410</f>
        <v xml:space="preserve">• Practical animal care and husbandry.
• Using and maintaining associated equipment and materials. 
</v>
      </c>
      <c r="E83" s="417">
        <f>'3. ALL COMPETENCES (SOURCE)'!E410</f>
        <v>0</v>
      </c>
      <c r="F83" s="417" t="str">
        <f>'3. ALL COMPETENCES (SOURCE)'!F410</f>
        <v>• Demonstrate care of animals over a 3 month period
• Demonstrate supporting knowledge.</v>
      </c>
      <c r="G83" s="417" t="str">
        <f>'3. ALL COMPETENCES (SOURCE)'!G410</f>
        <v>• Testimony from supervisor.
• Practical test.
• Oral test of knowledge.</v>
      </c>
      <c r="H83" s="417">
        <f>'3. ALL COMPETENCES (SOURCE)'!H410</f>
        <v>0</v>
      </c>
    </row>
    <row r="84" spans="1:8" ht="21" x14ac:dyDescent="0.25">
      <c r="A84" s="361" t="str">
        <f>'3. ALL COMPETENCES (SOURCE)'!A411</f>
        <v>CATEGORY</v>
      </c>
      <c r="B84" s="361" t="str">
        <f>'3. ALL COMPETENCES (SOURCE)'!B411</f>
        <v>TEC. TECHNOLOGY</v>
      </c>
      <c r="C84" s="346" t="str">
        <f>'3. ALL COMPETENCES (SOURCE)'!C411</f>
        <v>Using technology to support protected area management.</v>
      </c>
      <c r="D84" s="131">
        <f>'3. ALL COMPETENCES (SOURCE)'!D411</f>
        <v>0</v>
      </c>
      <c r="E84" s="244">
        <f>'3. ALL COMPETENCES (SOURCE)'!E411</f>
        <v>0</v>
      </c>
      <c r="F84" s="179">
        <f>'3. ALL COMPETENCES (SOURCE)'!F411</f>
        <v>0</v>
      </c>
      <c r="G84" s="179">
        <f>'3. ALL COMPETENCES (SOURCE)'!G411</f>
        <v>0</v>
      </c>
      <c r="H84" s="38">
        <f>'3. ALL COMPETENCES (SOURCE)'!H411</f>
        <v>0</v>
      </c>
    </row>
    <row r="85" spans="1:8" ht="63" x14ac:dyDescent="0.25">
      <c r="A85" s="362" t="str">
        <f>'3. ALL COMPETENCES (SOURCE)'!A422</f>
        <v>TEC 1</v>
      </c>
      <c r="B85" s="362" t="str">
        <f>'3. ALL COMPETENCES (SOURCE)'!B422</f>
        <v>TECHNOLOGY. LEVEL 1</v>
      </c>
      <c r="C85" s="347" t="str">
        <f>'3. ALL COMPETENCES (SOURCE)'!C422</f>
        <v>Use basic technological aids to support work activities.</v>
      </c>
      <c r="D85" s="302" t="str">
        <f>'3. ALL COMPETENCES (SOURCE)'!D422</f>
        <v>• Basic IT awareness.</v>
      </c>
      <c r="E85" s="308" t="str">
        <f>'3. ALL COMPETENCES (SOURCE)'!E422</f>
        <v xml:space="preserve"> HRM 1; FRM 1; ADR 1; CAC 1. Others at Level 1 if relevant.</v>
      </c>
      <c r="F85" s="187" t="str">
        <f>'3. ALL COMPETENCES (SOURCE)'!F422</f>
        <v>EXAMPLE PERFORMANCE CRITERIA</v>
      </c>
      <c r="G85" s="187" t="str">
        <f>'3. ALL COMPETENCES (SOURCE)'!G422</f>
        <v>EXAMPLE MEANS OF ASSESSMENT</v>
      </c>
      <c r="H85" s="98" t="str">
        <f>'3. ALL COMPETENCES (SOURCE)'!H422</f>
        <v>RECOMMENDED PRIOR COMPETENCE REQUIREMENTS FOR THE LEVEL</v>
      </c>
    </row>
    <row r="86" spans="1:8" ht="37.5" x14ac:dyDescent="0.25">
      <c r="A86" s="26" t="str">
        <f>'3. ALL COMPETENCES (SOURCE)'!A423</f>
        <v>Code</v>
      </c>
      <c r="B86" s="26" t="str">
        <f>'3. ALL COMPETENCES (SOURCE)'!B423</f>
        <v>Competence Statement.
The individual should be able to:</v>
      </c>
      <c r="C86" s="349" t="str">
        <f>'3. ALL COMPETENCES (SOURCE)'!C423</f>
        <v>Details, scope and variations. 
A brief explanation of the element</v>
      </c>
      <c r="D86" s="143" t="str">
        <f>'3. ALL COMPETENCES (SOURCE)'!D423</f>
        <v>Main specific knowledge requirements for the competence. element</v>
      </c>
      <c r="E86" s="105" t="str">
        <f>'3. ALL COMPETENCES (SOURCE)'!E423</f>
        <v xml:space="preserve"> </v>
      </c>
      <c r="F86" s="184" t="str">
        <f>'3. ALL COMPETENCES (SOURCE)'!F423</f>
        <v>Example performance criteria for certification</v>
      </c>
      <c r="G86" s="184" t="str">
        <f>'3. ALL COMPETENCES (SOURCE)'!G423</f>
        <v>EXAMPLE means of assessment</v>
      </c>
      <c r="H86" s="100" t="str">
        <f>'3. ALL COMPETENCES (SOURCE)'!H423</f>
        <v>UNI</v>
      </c>
    </row>
    <row r="87" spans="1:8" ht="76.5" x14ac:dyDescent="0.25">
      <c r="A87" s="366" t="str">
        <f>'3. ALL COMPETENCES (SOURCE)'!A424</f>
        <v>TEC 1.1</v>
      </c>
      <c r="B87" s="23" t="str">
        <f>'3. ALL COMPETENCES (SOURCE)'!B424</f>
        <v>Operate and maintain computers for basic offline functions (word processing, data entry,  file management).</v>
      </c>
      <c r="C87" s="325" t="str">
        <f>'3. ALL COMPETENCES (SOURCE)'!C424</f>
        <v>• Using basic offline applications for word processing and entering data.
• Storing and retrieving data on computers and networks.
• Uploading, downloading and saving data (e.g. from GPS or other mobile technology).
• Using common peripherals (printer, scanner, projector etc.).
• Basic maintenance of hardware and software.
• May apply to most relevant type of platform (Mac, PC, Tablet, Smartphone etc.).</v>
      </c>
      <c r="D87" s="13" t="str">
        <f>'3. ALL COMPETENCES (SOURCE)'!D424</f>
        <v>• Principles of basic computer and software operation.
• Procedures for safe and secure computer use.
• Networking and filing system used by the PA.
• Basic day to day maintenance and problem solving.</v>
      </c>
      <c r="E87" s="226">
        <f>'3. ALL COMPETENCES (SOURCE)'!E424</f>
        <v>0</v>
      </c>
      <c r="F87" s="13" t="str">
        <f>'3. ALL COMPETENCES (SOURCE)'!F424</f>
        <v>• Submit evidence of correct use of available IT equipment and applications for a range of typical uses.</v>
      </c>
      <c r="G87" s="13" t="str">
        <f>'3. ALL COMPETENCES (SOURCE)'!G424</f>
        <v>• Evidence portfolio assessment. 
• Accreditation of prior qualification.
• Test.
• Observation/simulation.
• Oral test of knowledge.</v>
      </c>
      <c r="H87" s="13">
        <f>'3. ALL COMPETENCES (SOURCE)'!H424</f>
        <v>0</v>
      </c>
    </row>
    <row r="88" spans="1:8" ht="75" x14ac:dyDescent="0.25">
      <c r="A88" s="366" t="str">
        <f>'3. ALL COMPETENCES (SOURCE)'!A425</f>
        <v>TEC 1.2</v>
      </c>
      <c r="B88" s="23" t="str">
        <f>'3. ALL COMPETENCES (SOURCE)'!B425</f>
        <v>Use online and other connected communication equipment and media.</v>
      </c>
      <c r="C88" s="325" t="str">
        <f>'3. ALL COMPETENCES (SOURCE)'!C425</f>
        <v>• Using online/connected electronic equipment and media for communicating and gathering information (internet, email, SMS, Smartphone etc.)
• Basic problem solving.</v>
      </c>
      <c r="D88" s="13" t="str">
        <f>'3. ALL COMPETENCES (SOURCE)'!D425</f>
        <v>• Basic operation and day to day maintenance of equipment..
• Procedures for safe and secure online activity.
• Networking and filing system used by the PA.
• Basic day to day maintenance and problem solving.</v>
      </c>
      <c r="E88" s="226">
        <f>'3. ALL COMPETENCES (SOURCE)'!E425</f>
        <v>0</v>
      </c>
      <c r="F88" s="13" t="str">
        <f>'3. ALL COMPETENCES (SOURCE)'!F425</f>
        <v>• Submit evidence of correct use of available connected IT equipment and applications for a range of typical uses.</v>
      </c>
      <c r="G88" s="13" t="str">
        <f>'3. ALL COMPETENCES (SOURCE)'!G425</f>
        <v>• Evidence portfolio assessment. 
• Accreditation of prior qualification.
• Test.
• Observation/simulation.
• Oral test of knowledge.</v>
      </c>
      <c r="H88" s="13">
        <f>'3. ALL COMPETENCES (SOURCE)'!H425</f>
        <v>0</v>
      </c>
    </row>
    <row r="89" spans="1:8" ht="60" x14ac:dyDescent="0.25">
      <c r="A89" s="366" t="str">
        <f>'3. ALL COMPETENCES (SOURCE)'!A426</f>
        <v>TEC 1.3</v>
      </c>
      <c r="B89" s="23" t="str">
        <f>'3. ALL COMPETENCES (SOURCE)'!B426</f>
        <v>Operate and maintain audio visual equipment.</v>
      </c>
      <c r="C89" s="325" t="str">
        <f>'3. ALL COMPETENCES (SOURCE)'!C426</f>
        <v>• Using cameras, recorders, mobile phones, video equipment to record images and sound.
• Processing and storing recorded data and images.</v>
      </c>
      <c r="D89" s="13" t="str">
        <f>'3. ALL COMPETENCES (SOURCE)'!D426</f>
        <v>• Basic equipment operation.
• Basic day to day maintenance and problem solving.</v>
      </c>
      <c r="E89" s="226">
        <f>'3. ALL COMPETENCES (SOURCE)'!E426</f>
        <v>0</v>
      </c>
      <c r="F89" s="13" t="str">
        <f>'3. ALL COMPETENCES (SOURCE)'!F426</f>
        <v>• Submit evidence of correct use of available AV equipment for a range of typical uses.</v>
      </c>
      <c r="G89" s="13" t="str">
        <f>'3. ALL COMPETENCES (SOURCE)'!G426</f>
        <v>• Evidence portfolio assessment. 
• Test.
• Observation/simulation.
• Oral test of knowledge.</v>
      </c>
      <c r="H89" s="13">
        <f>'3. ALL COMPETENCES (SOURCE)'!H426</f>
        <v>0</v>
      </c>
    </row>
    <row r="90" spans="1:8" ht="21" x14ac:dyDescent="0.25">
      <c r="A90" s="359" t="str">
        <f>'3. ALL COMPETENCES (SOURCE)'!A427</f>
        <v>GROUP</v>
      </c>
      <c r="B90" s="359" t="str">
        <f>'3. ALL COMPETENCES (SOURCE)'!B427</f>
        <v>C. ENABLING PERSONAL COMPETENCES</v>
      </c>
      <c r="C90" s="350" t="str">
        <f>'3. ALL COMPETENCES (SOURCE)'!C427</f>
        <v>Individual attributes for use in all areas of work.</v>
      </c>
      <c r="D90" s="319">
        <f>'3. ALL COMPETENCES (SOURCE)'!D427</f>
        <v>0</v>
      </c>
      <c r="E90" s="320">
        <f>'3. ALL COMPETENCES (SOURCE)'!E427</f>
        <v>0</v>
      </c>
      <c r="F90" s="321">
        <f>'3. ALL COMPETENCES (SOURCE)'!F427</f>
        <v>0</v>
      </c>
      <c r="G90" s="321">
        <f>'3. ALL COMPETENCES (SOURCE)'!G427</f>
        <v>0</v>
      </c>
      <c r="H90" s="322">
        <f>'3. ALL COMPETENCES (SOURCE)'!H427</f>
        <v>0</v>
      </c>
    </row>
  </sheetData>
  <pageMargins left="0.23622047244094491" right="0.23622047244094491" top="0.39370078740157483" bottom="0.39370078740157483" header="0.31496062992125984" footer="0.31496062992125984"/>
  <pageSetup paperSize="9" orientation="landscape" horizontalDpi="4294967293" r:id="rId1"/>
  <headerFooter>
    <oddFooter>&amp;CCompetence details Level 1. Page &amp;P.</oddFooter>
  </headerFooter>
  <rowBreaks count="4" manualBreakCount="4">
    <brk id="21" max="2" man="1"/>
    <brk id="36" max="16383" man="1"/>
    <brk id="45" max="16383" man="1"/>
    <brk id="8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6"/>
  <sheetViews>
    <sheetView topLeftCell="D1" zoomScaleNormal="100" zoomScaleSheetLayoutView="90" workbookViewId="0">
      <selection activeCell="I1" sqref="I1"/>
    </sheetView>
  </sheetViews>
  <sheetFormatPr defaultRowHeight="15" x14ac:dyDescent="0.25"/>
  <cols>
    <col min="1" max="1" width="11.5703125" customWidth="1"/>
    <col min="2" max="2" width="41.28515625" customWidth="1"/>
    <col min="3" max="3" width="90.140625" customWidth="1"/>
    <col min="4" max="4" width="49.140625" customWidth="1"/>
    <col min="5" max="5" width="33" customWidth="1"/>
    <col min="6" max="8" width="41.5703125" customWidth="1"/>
  </cols>
  <sheetData>
    <row r="1" spans="1:8" ht="21" x14ac:dyDescent="0.25">
      <c r="A1" s="359" t="str">
        <f>'3. ALL COMPETENCES (SOURCE)'!A427</f>
        <v>GROUP</v>
      </c>
      <c r="B1" s="359" t="str">
        <f>'3. ALL COMPETENCES (SOURCE)'!B427</f>
        <v>C. ENABLING PERSONAL COMPETENCES</v>
      </c>
      <c r="C1" s="350" t="str">
        <f>'3. ALL COMPETENCES (SOURCE)'!C427</f>
        <v>Individual attributes for use in all areas of work.</v>
      </c>
      <c r="D1" s="319" t="s">
        <v>18</v>
      </c>
      <c r="E1" s="320" t="s">
        <v>18</v>
      </c>
      <c r="F1" s="321" t="s">
        <v>18</v>
      </c>
      <c r="G1" s="321" t="s">
        <v>18</v>
      </c>
      <c r="H1" s="322" t="s">
        <v>18</v>
      </c>
    </row>
    <row r="2" spans="1:8" ht="40.5" customHeight="1" x14ac:dyDescent="0.25">
      <c r="A2" s="360" t="str">
        <f>'3. ALL COMPETENCES (SOURCE)'!A428</f>
        <v>CATEGORY</v>
      </c>
      <c r="B2" s="360" t="str">
        <f>'3. ALL COMPETENCES (SOURCE)'!B428</f>
        <v>UNI.  UNIVERSAL WORK COMPETENCES</v>
      </c>
      <c r="C2" s="351" t="str">
        <f>'3. ALL COMPETENCES (SOURCE)'!C428</f>
        <v>Demonstrating the personal skills and behaviours required for working in a protected area.</v>
      </c>
      <c r="D2" s="316">
        <f>'3. ALL COMPETENCES (SOURCE)'!D428</f>
        <v>0</v>
      </c>
      <c r="E2" s="247" t="str">
        <f>'3. ALL COMPETENCES (SOURCE)'!E428</f>
        <v xml:space="preserve"> </v>
      </c>
      <c r="F2" s="247" t="str">
        <f>'3. ALL COMPETENCES (SOURCE)'!F428</f>
        <v xml:space="preserve"> </v>
      </c>
      <c r="G2" s="247" t="str">
        <f>'3. ALL COMPETENCES (SOURCE)'!G428</f>
        <v xml:space="preserve"> </v>
      </c>
      <c r="H2" s="247" t="str">
        <f>'3. ALL COMPETENCES (SOURCE)'!H428</f>
        <v xml:space="preserve"> </v>
      </c>
    </row>
    <row r="3" spans="1:8" ht="36.75" customHeight="1" x14ac:dyDescent="0.25">
      <c r="A3" s="311" t="str">
        <f>'3. ALL COMPETENCES (SOURCE)'!A430</f>
        <v>UNI 0</v>
      </c>
      <c r="B3" s="311" t="str">
        <f>'3. ALL COMPETENCES (SOURCE)'!B430</f>
        <v>UNIVERSAL WORK COMPETENCES
LEVEL 0 (ALL LEVELS)</v>
      </c>
      <c r="C3" s="312" t="str">
        <f>'3. ALL COMPETENCES (SOURCE)'!C430</f>
        <v>Demonstrate the personal skills and behaviours required for working in a protected area.</v>
      </c>
      <c r="D3" s="315" t="str">
        <f>'3. ALL COMPETENCES (SOURCE)'!D430</f>
        <v xml:space="preserve"> </v>
      </c>
      <c r="E3" s="313" t="str">
        <f>'3. ALL COMPETENCES (SOURCE)'!E430</f>
        <v>All</v>
      </c>
      <c r="F3" s="314" t="str">
        <f>'3. ALL COMPETENCES (SOURCE)'!F430</f>
        <v>EXAMPLE PERFORMANCE CRITERIA</v>
      </c>
      <c r="G3" s="314" t="str">
        <f>'3. ALL COMPETENCES (SOURCE)'!G430</f>
        <v>EXAMPLE MEANS OF ASSESSMENT</v>
      </c>
      <c r="H3" s="313" t="str">
        <f>'3. ALL COMPETENCES (SOURCE)'!H430</f>
        <v>RECOMMENDED PRIOR COMPETENCE REQUIREMENTS FOR THE LEVEL</v>
      </c>
    </row>
    <row r="4" spans="1:8" ht="37.5" x14ac:dyDescent="0.25">
      <c r="A4" s="27" t="str">
        <f>'3. ALL COMPETENCES (SOURCE)'!A431</f>
        <v>Code</v>
      </c>
      <c r="B4" s="27" t="str">
        <f>'3. ALL COMPETENCES (SOURCE)'!B431</f>
        <v>Competence Statement. The individual should be able to:</v>
      </c>
      <c r="C4" s="231" t="str">
        <f>'3. ALL COMPETENCES (SOURCE)'!C431</f>
        <v>Details, scope and variations. 
A brief explanation of the competence.</v>
      </c>
      <c r="D4" s="163" t="str">
        <f>'3. ALL COMPETENCES (SOURCE)'!D431</f>
        <v>Main specific knowledge requirements for the competence.</v>
      </c>
      <c r="E4" s="103" t="s">
        <v>18</v>
      </c>
      <c r="F4" s="191" t="str">
        <f>'3. ALL COMPETENCES (SOURCE)'!F431</f>
        <v>Example performance criteria for certification</v>
      </c>
      <c r="G4" s="191" t="str">
        <f>'3. ALL COMPETENCES (SOURCE)'!G431</f>
        <v>Example means of assessment</v>
      </c>
      <c r="H4" s="102" t="str">
        <f>'3. ALL COMPETENCES (SOURCE)'!H431</f>
        <v>Not applicable</v>
      </c>
    </row>
    <row r="5" spans="1:8" ht="58.5" customHeight="1" x14ac:dyDescent="0.25">
      <c r="A5" s="367" t="str">
        <f>'3. ALL COMPETENCES (SOURCE)'!A432</f>
        <v>UNI 0.1</v>
      </c>
      <c r="B5" s="24" t="str">
        <f>'3. ALL COMPETENCES (SOURCE)'!B432</f>
        <v>Demonstrate a positive personal attitude to work.</v>
      </c>
      <c r="C5" s="17" t="str">
        <f>'3. ALL COMPETENCES (SOURCE)'!C432</f>
        <v>• Demonstrating good time keeping, attention to detail.
• Completing tasks in a timely and competent manner.
• Demonstrating willingness to learn and participate in capacity development activities.
• Taking the initiative and working constructively.</v>
      </c>
      <c r="D5" s="17" t="str">
        <f>'3. ALL COMPETENCES (SOURCE)'!D432</f>
        <v>• Expectations and standards of the employer.
• Techniques for self motivation.</v>
      </c>
      <c r="E5" s="203" t="s">
        <v>18</v>
      </c>
      <c r="F5" s="17" t="str">
        <f>'3. ALL COMPETENCES (SOURCE)'!F432</f>
        <v>• Demonstrate suitable performance in the work place.
• Demonstrate supporting knowledge.</v>
      </c>
      <c r="G5" s="17" t="str">
        <f>'3. ALL COMPETENCES (SOURCE)'!G432</f>
        <v>• Performance assessment.
• Review by supervisor and peers.
• Oral test/discussion.</v>
      </c>
      <c r="H5" s="16" t="s">
        <v>18</v>
      </c>
    </row>
    <row r="6" spans="1:8" ht="30" customHeight="1" x14ac:dyDescent="0.25">
      <c r="A6" s="367" t="str">
        <f>'3. ALL COMPETENCES (SOURCE)'!A433</f>
        <v>UNI 0.2</v>
      </c>
      <c r="B6" s="24" t="str">
        <f>'3. ALL COMPETENCES (SOURCE)'!B433</f>
        <v>Work in compliance with instructions, briefings, laws, regulations and procedures.</v>
      </c>
      <c r="C6" s="17" t="str">
        <f>'3. ALL COMPETENCES (SOURCE)'!C433</f>
        <v>• Demonstrating awareness of and compliance with requirements of the employer and the job.
• Paying attention to information, guidance and instructions.
• Demonstrating awareness of regulations governing activities, health, safety, welfare etc.</v>
      </c>
      <c r="D6" s="17" t="str">
        <f>'3. ALL COMPETENCES (SOURCE)'!D433</f>
        <v>• Requirements of the job and expectations and standards of the employer.
• Skills and techniques for listening and ensuring understanding.
• Legal rights and obligations of employees.</v>
      </c>
      <c r="E6" s="203" t="s">
        <v>18</v>
      </c>
      <c r="F6" s="17" t="str">
        <f>'3. ALL COMPETENCES (SOURCE)'!F433</f>
        <v>• Demonstrate suitable performance in the work place.
• Demonstrate supporting knowledge.</v>
      </c>
      <c r="G6" s="17" t="str">
        <f>'3. ALL COMPETENCES (SOURCE)'!G433</f>
        <v>• Performance assessment.
• Review by supervisor and peers.
• Oral test/discussion.</v>
      </c>
      <c r="H6" s="16" t="s">
        <v>18</v>
      </c>
    </row>
    <row r="7" spans="1:8" ht="59.25" customHeight="1" x14ac:dyDescent="0.25">
      <c r="A7" s="367" t="str">
        <f>'3. ALL COMPETENCES (SOURCE)'!A434</f>
        <v>UNI 0.3</v>
      </c>
      <c r="B7" s="24" t="str">
        <f>'3. ALL COMPETENCES (SOURCE)'!B434</f>
        <v>Demonstrate a flexible and adaptable approach to work.</v>
      </c>
      <c r="C7" s="17" t="str">
        <f>'3. ALL COMPETENCES (SOURCE)'!C434</f>
        <v>• Responding constructively and adapt to changing circumstances when completing work tasks.
• Adopting a positive attitude to new technologies, tools and working practices.
• Responding positively to problems and changing circumstances, changing priorities and workloads.</v>
      </c>
      <c r="D7" s="17" t="str">
        <f>'3. ALL COMPETENCES (SOURCE)'!D434</f>
        <v>• Communication techniques.
• Procedures for addressing difficulties in the workplace.
• Techniques for dealing with stress and overwork.</v>
      </c>
      <c r="E7" s="203" t="s">
        <v>18</v>
      </c>
      <c r="F7" s="17" t="str">
        <f>'3. ALL COMPETENCES (SOURCE)'!F434</f>
        <v>• Demonstrate suitable performance in the work place.
• Demonstrate supporting knowledge.</v>
      </c>
      <c r="G7" s="17" t="str">
        <f>'3. ALL COMPETENCES (SOURCE)'!G434</f>
        <v>• Performance assessment.
• Review by supervisor and peers.
• Oral test/discussion.</v>
      </c>
      <c r="H7" s="16" t="s">
        <v>18</v>
      </c>
    </row>
    <row r="8" spans="1:8" ht="46.5" customHeight="1" x14ac:dyDescent="0.25">
      <c r="A8" s="367" t="str">
        <f>'3. ALL COMPETENCES (SOURCE)'!A435</f>
        <v>UNI 0.4</v>
      </c>
      <c r="B8" s="24" t="str">
        <f>'3. ALL COMPETENCES (SOURCE)'!B435</f>
        <v>Maintain good relations with others in the workplace.</v>
      </c>
      <c r="C8" s="17" t="str">
        <f>'3. ALL COMPETENCES (SOURCE)'!C435</f>
        <v>• Treating stakeholders, co-workers, subordinates and supervisors professionally and respectfully.
• Communicating effectively with others. 
• Actively participating in team work and collaborative activities.</v>
      </c>
      <c r="D8" s="17" t="str">
        <f>'3. ALL COMPETENCES (SOURCE)'!D435</f>
        <v>• Techniques for effective and constructive communication, collaboration and teamwork.</v>
      </c>
      <c r="E8" s="203" t="s">
        <v>18</v>
      </c>
      <c r="F8" s="17" t="str">
        <f>'3. ALL COMPETENCES (SOURCE)'!F435</f>
        <v>• Demonstrate suitable performance in the work place.
• Demonstrate supporting knowledge.</v>
      </c>
      <c r="G8" s="17" t="str">
        <f>'3. ALL COMPETENCES (SOURCE)'!G435</f>
        <v>• Performance assessment.
• Review by supervisor and peers.
• Oral test/discussion.</v>
      </c>
      <c r="H8" s="16" t="s">
        <v>18</v>
      </c>
    </row>
    <row r="9" spans="1:8" ht="18" customHeight="1" x14ac:dyDescent="0.25">
      <c r="A9" s="367" t="str">
        <f>'3. ALL COMPETENCES (SOURCE)'!A436</f>
        <v>UNI 0.5</v>
      </c>
      <c r="B9" s="24" t="str">
        <f>'3. ALL COMPETENCES (SOURCE)'!B436</f>
        <v>Communicate effectively verbally.</v>
      </c>
      <c r="C9" s="17" t="str">
        <f>'3. ALL COMPETENCES (SOURCE)'!C436</f>
        <v>• Providing clear and correct and appropriate person to person information, explanations, instructions and responses.
• Demonstrating ability to listen and absorb communication from others.
• Demonstrating awareness of non verbal aspects (body language, modes of expression etc.).
• See also CAC.</v>
      </c>
      <c r="D9" s="17" t="str">
        <f>'3. ALL COMPETENCES (SOURCE)'!D436</f>
        <v>• Techniques and approaches for respectful, clear and effective interpersonal communication.
• Awareness of different communication approaches required with different groups and individuals.
• Non verbal communication and its uses and effects.</v>
      </c>
      <c r="E9" s="203" t="s">
        <v>18</v>
      </c>
      <c r="F9" s="17" t="str">
        <f>'3. ALL COMPETENCES (SOURCE)'!F436</f>
        <v>• Demonstrate effective person to person communication in three different contexts.
• Demonstrate supporting knowledge.</v>
      </c>
      <c r="G9" s="17" t="str">
        <f>'3. ALL COMPETENCES (SOURCE)'!G436</f>
        <v>• Completion of practical test/simulation.
• Observation.
• Oral test of knowledge.</v>
      </c>
      <c r="H9" s="16" t="s">
        <v>18</v>
      </c>
    </row>
    <row r="10" spans="1:8" ht="20.25" customHeight="1" x14ac:dyDescent="0.25">
      <c r="A10" s="367" t="str">
        <f>'3. ALL COMPETENCES (SOURCE)'!A437</f>
        <v>UNI 0.6</v>
      </c>
      <c r="B10" s="24" t="str">
        <f>'3. ALL COMPETENCES (SOURCE)'!B437</f>
        <v>Demonstrate basic literacy (reading and writing).</v>
      </c>
      <c r="C10" s="17" t="str">
        <f>'3. ALL COMPETENCES (SOURCE)'!C437</f>
        <v>• Providing clear simple written accounts of activities.
• Understanding written guidance and instructions.</v>
      </c>
      <c r="D10" s="17" t="str">
        <f>'3. ALL COMPETENCES (SOURCE)'!D437</f>
        <v>• Basic literacy.</v>
      </c>
      <c r="E10" s="203" t="s">
        <v>18</v>
      </c>
      <c r="F10" s="17" t="str">
        <f>'3. ALL COMPETENCES (SOURCE)'!F437</f>
        <v>• Demonstrate effective person to person communication in three different contexts
• Demonstrate supporting knowledge.</v>
      </c>
      <c r="G10" s="17" t="str">
        <f>'3. ALL COMPETENCES (SOURCE)'!G437</f>
        <v>• Accreditation of prior educational achievement.
• Completion of practical test/simulation
• Oral test of knowledge</v>
      </c>
      <c r="H10" s="16" t="s">
        <v>18</v>
      </c>
    </row>
    <row r="11" spans="1:8" ht="33" customHeight="1" x14ac:dyDescent="0.25">
      <c r="A11" s="367" t="str">
        <f>'3. ALL COMPETENCES (SOURCE)'!A438</f>
        <v>UNI 0.7</v>
      </c>
      <c r="B11" s="24" t="str">
        <f>'3. ALL COMPETENCES (SOURCE)'!B438</f>
        <v>Demonstrate basic numeracy.</v>
      </c>
      <c r="C11" s="17" t="str">
        <f>'3. ALL COMPETENCES (SOURCE)'!C438</f>
        <v>• Conducting basis arithmetic calculations.
• Using calculators.</v>
      </c>
      <c r="D11" s="17" t="str">
        <f>'3. ALL COMPETENCES (SOURCE)'!D438</f>
        <v>• Basic numeracy and mathematical knowledge.</v>
      </c>
      <c r="E11" s="203" t="s">
        <v>18</v>
      </c>
      <c r="F11" s="17" t="str">
        <f>'3. ALL COMPETENCES (SOURCE)'!F438</f>
        <v>• Pass a test of numeracy.
• Demonstrate supporting knowledge.</v>
      </c>
      <c r="G11" s="17" t="str">
        <f>'3. ALL COMPETENCES (SOURCE)'!G438</f>
        <v>• Test.
• Accreditation of prior educational achievement.</v>
      </c>
      <c r="H11" s="16" t="s">
        <v>18</v>
      </c>
    </row>
    <row r="12" spans="1:8" ht="46.5" customHeight="1" x14ac:dyDescent="0.25">
      <c r="A12" s="367" t="str">
        <f>'3. ALL COMPETENCES (SOURCE)'!A439</f>
        <v>UNI 0.8</v>
      </c>
      <c r="B12" s="24" t="str">
        <f>'3. ALL COMPETENCES (SOURCE)'!B439</f>
        <v>Demonstrate awareness of and sensitivity to cultural, ethnic, gender and ability issues.</v>
      </c>
      <c r="C12" s="17" t="str">
        <f>'3. ALL COMPETENCES (SOURCE)'!C439</f>
        <v>• Awareness of and respect for diversity issues.
• Appropriate treatment of co-workers, stakeholders, visitors etc. in all aspects of work.</v>
      </c>
      <c r="D12" s="17" t="str">
        <f>'3. ALL COMPETENCES (SOURCE)'!D439</f>
        <v>• Basic principles for fair and ethical treatment of minority and disadvantaged groups.
• Specific issues and needs with respect to minority and disadvantaged groups.</v>
      </c>
      <c r="E12" s="203" t="s">
        <v>18</v>
      </c>
      <c r="F12" s="17" t="str">
        <f>'3. ALL COMPETENCES (SOURCE)'!F439</f>
        <v>• Demonstrate suitable conduct.
• Demonstrate supporting knowledge.</v>
      </c>
      <c r="G12" s="17" t="str">
        <f>'3. ALL COMPETENCES (SOURCE)'!G439</f>
        <v>• Performance assessment.
• Review by supervisor and peers.
• Oral test/discussion.</v>
      </c>
      <c r="H12" s="16" t="s">
        <v>18</v>
      </c>
    </row>
    <row r="13" spans="1:8" ht="33.75" customHeight="1" x14ac:dyDescent="0.25">
      <c r="A13" s="367" t="str">
        <f>'3. ALL COMPETENCES (SOURCE)'!A440</f>
        <v>UNI 0.9</v>
      </c>
      <c r="B13" s="24" t="str">
        <f>'3. ALL COMPETENCES (SOURCE)'!B440</f>
        <v>Maintain good practice for security, safety and environmental protection in the work place and in the field.</v>
      </c>
      <c r="C13" s="17" t="str">
        <f>'3. ALL COMPETENCES (SOURCE)'!C440</f>
        <v>• Demonstrating environmental responsibility in the workplace. 
• For example: conserving energy, preventing pollution, reducing fire risks, minimising and managing waste, recycling, minimising damage and disturbance to the PA during work.
• See also FLD.</v>
      </c>
      <c r="D13" s="17" t="str">
        <f>'3. ALL COMPETENCES (SOURCE)'!D440</f>
        <v xml:space="preserve">• Health and safety requirements and procedures of the PA institution.
• Main environmental hazards associated with work and means of preventing or reducing them.
</v>
      </c>
      <c r="E13" s="203" t="s">
        <v>18</v>
      </c>
      <c r="F13" s="17" t="str">
        <f>'3. ALL COMPETENCES (SOURCE)'!F440</f>
        <v>• Demonstrate suitable conduct in the work place.
• Demonstrate supporting knowledge.</v>
      </c>
      <c r="G13" s="17" t="str">
        <f>'3. ALL COMPETENCES (SOURCE)'!G440</f>
        <v>• Performance assessment.
• Review by supervisor and peers.
• Oral test/discussion.</v>
      </c>
      <c r="H13" s="16" t="s">
        <v>18</v>
      </c>
    </row>
    <row r="14" spans="1:8" ht="24" customHeight="1" x14ac:dyDescent="0.25">
      <c r="A14" s="367" t="str">
        <f>'3. ALL COMPETENCES (SOURCE)'!A441</f>
        <v>UNI 0.10</v>
      </c>
      <c r="B14" s="24" t="str">
        <f>'3. ALL COMPETENCES (SOURCE)'!B441</f>
        <v>Avoid, prevent and report dishonest and/or illegal practices.</v>
      </c>
      <c r="C14" s="17" t="str">
        <f>'3. ALL COMPETENCES (SOURCE)'!C441</f>
        <v>• Taking steps to avoid and prevent illegal activity, corruption, collusion, nepotism, breaches of confidentiality.
• Reporting illegal and corrupt practices.</v>
      </c>
      <c r="D14" s="17" t="str">
        <f>'3. ALL COMPETENCES (SOURCE)'!D441</f>
        <v>• Laws and regulations and policy of the employer regarding illegal, dishonest and corrupt conduct.
• Techniques for avoiding and preventing illegal behaviours.
• Options for reporting illegal behaviour.</v>
      </c>
      <c r="E14" s="203" t="s">
        <v>18</v>
      </c>
      <c r="F14" s="17" t="str">
        <f>'3. ALL COMPETENCES (SOURCE)'!F441</f>
        <v>• Demonstrate suitable conduct.
• Demonstrate supporting knowledge.</v>
      </c>
      <c r="G14" s="17" t="str">
        <f>'3. ALL COMPETENCES (SOURCE)'!G441</f>
        <v>• Performance assessment.
• Review by supervisor and peers.
• Oral test/discussion.</v>
      </c>
      <c r="H14" s="16" t="s">
        <v>18</v>
      </c>
    </row>
    <row r="15" spans="1:8" ht="31.5" customHeight="1" x14ac:dyDescent="0.25">
      <c r="A15" s="367" t="str">
        <f>'3. ALL COMPETENCES (SOURCE)'!A442</f>
        <v>UNI 0.11</v>
      </c>
      <c r="B15" s="24" t="str">
        <f>'3. ALL COMPETENCES (SOURCE)'!B442</f>
        <v>Maintain personal health, hygiene and fitness.</v>
      </c>
      <c r="C15" s="17" t="str">
        <f>'3. ALL COMPETENCES (SOURCE)'!C442</f>
        <v>• Keeping fit and healthy.
• Reducing and managing personal stress.</v>
      </c>
      <c r="D15" s="17" t="str">
        <f>'3. ALL COMPETENCES (SOURCE)'!D442</f>
        <v xml:space="preserve">• Basic principles and practices for maintaining personal health and hygiene
• Techniques for reducing personal stress. </v>
      </c>
      <c r="E15" s="203" t="s">
        <v>18</v>
      </c>
      <c r="F15" s="17" t="str">
        <f>'3. ALL COMPETENCES (SOURCE)'!F442</f>
        <v>• Demonstrate suitable performance in the work place.
• Demonstrate supporting knowledge.</v>
      </c>
      <c r="G15" s="17" t="str">
        <f>'3. ALL COMPETENCES (SOURCE)'!G442</f>
        <v>• Performance assessment.
• Review by supervisor and peers.
• Oral test/discussion.</v>
      </c>
      <c r="H15" s="16" t="s">
        <v>18</v>
      </c>
    </row>
    <row r="16" spans="1:8" ht="45" x14ac:dyDescent="0.25">
      <c r="A16" s="367" t="str">
        <f>'3. ALL COMPETENCES (SOURCE)'!A443</f>
        <v>UNI 0.12</v>
      </c>
      <c r="B16" s="24" t="str">
        <f>'3. ALL COMPETENCES (SOURCE)'!B443</f>
        <v>Communicate in other languages and/or dialects.</v>
      </c>
      <c r="C16" s="17" t="str">
        <f>'3. ALL COMPETENCES (SOURCE)'!C443</f>
        <v>• Communicating (speaking/understanding/reading/writing) in locally used languages and/or international languages as required.</v>
      </c>
      <c r="D16" s="17" t="str">
        <f>'3. ALL COMPETENCES (SOURCE)'!D443</f>
        <v>• Knowledge of a non mother tongue.</v>
      </c>
      <c r="E16" s="203" t="s">
        <v>18</v>
      </c>
      <c r="F16" s="17" t="str">
        <f>'3. ALL COMPETENCES (SOURCE)'!F443</f>
        <v>• Demonstrate effective person to person communication in a non mother tongue.
• Demonstrate supporting knowledge.</v>
      </c>
      <c r="G16" s="17" t="str">
        <f>'3. ALL COMPETENCES (SOURCE)'!G443</f>
        <v>• Observation.
• Test.</v>
      </c>
      <c r="H16" s="16" t="s">
        <v>18</v>
      </c>
    </row>
  </sheetData>
  <pageMargins left="0.23622047244094491" right="0.23622047244094491" top="0.39370078740157483" bottom="0.39370078740157483" header="0.31496062992125984" footer="0.31496062992125984"/>
  <pageSetup paperSize="9" orientation="landscape" horizontalDpi="4294967293" r:id="rId1"/>
  <headerFooter>
    <oddFooter>&amp;CCompetence details Level A.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8"/>
  <sheetViews>
    <sheetView showZeros="0" topLeftCell="A4" zoomScale="50" zoomScaleNormal="50" workbookViewId="0">
      <selection activeCell="C2" sqref="C2"/>
    </sheetView>
  </sheetViews>
  <sheetFormatPr defaultRowHeight="15" x14ac:dyDescent="0.25"/>
  <cols>
    <col min="1" max="1" width="22" style="5" customWidth="1"/>
    <col min="2" max="2" width="25.85546875" style="5" customWidth="1"/>
    <col min="3" max="3" width="51.42578125" style="5" customWidth="1"/>
    <col min="4" max="4" width="40.7109375" style="5" customWidth="1"/>
    <col min="5" max="5" width="33.7109375" style="5" customWidth="1"/>
    <col min="6" max="6" width="30.5703125" style="5" customWidth="1"/>
    <col min="7" max="7" width="36.28515625" style="5" customWidth="1"/>
    <col min="8" max="8" width="33.42578125" style="5" customWidth="1"/>
    <col min="9" max="258" width="9.140625" style="5"/>
    <col min="259" max="259" width="70.140625" style="5" customWidth="1"/>
    <col min="260" max="260" width="56.42578125" style="5" customWidth="1"/>
    <col min="261" max="514" width="9.140625" style="5"/>
    <col min="515" max="515" width="70.140625" style="5" customWidth="1"/>
    <col min="516" max="516" width="56.42578125" style="5" customWidth="1"/>
    <col min="517" max="770" width="9.140625" style="5"/>
    <col min="771" max="771" width="70.140625" style="5" customWidth="1"/>
    <col min="772" max="772" width="56.42578125" style="5" customWidth="1"/>
    <col min="773" max="1026" width="9.140625" style="5"/>
    <col min="1027" max="1027" width="70.140625" style="5" customWidth="1"/>
    <col min="1028" max="1028" width="56.42578125" style="5" customWidth="1"/>
    <col min="1029" max="1282" width="9.140625" style="5"/>
    <col min="1283" max="1283" width="70.140625" style="5" customWidth="1"/>
    <col min="1284" max="1284" width="56.42578125" style="5" customWidth="1"/>
    <col min="1285" max="1538" width="9.140625" style="5"/>
    <col min="1539" max="1539" width="70.140625" style="5" customWidth="1"/>
    <col min="1540" max="1540" width="56.42578125" style="5" customWidth="1"/>
    <col min="1541" max="1794" width="9.140625" style="5"/>
    <col min="1795" max="1795" width="70.140625" style="5" customWidth="1"/>
    <col min="1796" max="1796" width="56.42578125" style="5" customWidth="1"/>
    <col min="1797" max="2050" width="9.140625" style="5"/>
    <col min="2051" max="2051" width="70.140625" style="5" customWidth="1"/>
    <col min="2052" max="2052" width="56.42578125" style="5" customWidth="1"/>
    <col min="2053" max="2306" width="9.140625" style="5"/>
    <col min="2307" max="2307" width="70.140625" style="5" customWidth="1"/>
    <col min="2308" max="2308" width="56.42578125" style="5" customWidth="1"/>
    <col min="2309" max="2562" width="9.140625" style="5"/>
    <col min="2563" max="2563" width="70.140625" style="5" customWidth="1"/>
    <col min="2564" max="2564" width="56.42578125" style="5" customWidth="1"/>
    <col min="2565" max="2818" width="9.140625" style="5"/>
    <col min="2819" max="2819" width="70.140625" style="5" customWidth="1"/>
    <col min="2820" max="2820" width="56.42578125" style="5" customWidth="1"/>
    <col min="2821" max="3074" width="9.140625" style="5"/>
    <col min="3075" max="3075" width="70.140625" style="5" customWidth="1"/>
    <col min="3076" max="3076" width="56.42578125" style="5" customWidth="1"/>
    <col min="3077" max="3330" width="9.140625" style="5"/>
    <col min="3331" max="3331" width="70.140625" style="5" customWidth="1"/>
    <col min="3332" max="3332" width="56.42578125" style="5" customWidth="1"/>
    <col min="3333" max="3586" width="9.140625" style="5"/>
    <col min="3587" max="3587" width="70.140625" style="5" customWidth="1"/>
    <col min="3588" max="3588" width="56.42578125" style="5" customWidth="1"/>
    <col min="3589" max="3842" width="9.140625" style="5"/>
    <col min="3843" max="3843" width="70.140625" style="5" customWidth="1"/>
    <col min="3844" max="3844" width="56.42578125" style="5" customWidth="1"/>
    <col min="3845" max="4098" width="9.140625" style="5"/>
    <col min="4099" max="4099" width="70.140625" style="5" customWidth="1"/>
    <col min="4100" max="4100" width="56.42578125" style="5" customWidth="1"/>
    <col min="4101" max="4354" width="9.140625" style="5"/>
    <col min="4355" max="4355" width="70.140625" style="5" customWidth="1"/>
    <col min="4356" max="4356" width="56.42578125" style="5" customWidth="1"/>
    <col min="4357" max="4610" width="9.140625" style="5"/>
    <col min="4611" max="4611" width="70.140625" style="5" customWidth="1"/>
    <col min="4612" max="4612" width="56.42578125" style="5" customWidth="1"/>
    <col min="4613" max="4866" width="9.140625" style="5"/>
    <col min="4867" max="4867" width="70.140625" style="5" customWidth="1"/>
    <col min="4868" max="4868" width="56.42578125" style="5" customWidth="1"/>
    <col min="4869" max="5122" width="9.140625" style="5"/>
    <col min="5123" max="5123" width="70.140625" style="5" customWidth="1"/>
    <col min="5124" max="5124" width="56.42578125" style="5" customWidth="1"/>
    <col min="5125" max="5378" width="9.140625" style="5"/>
    <col min="5379" max="5379" width="70.140625" style="5" customWidth="1"/>
    <col min="5380" max="5380" width="56.42578125" style="5" customWidth="1"/>
    <col min="5381" max="5634" width="9.140625" style="5"/>
    <col min="5635" max="5635" width="70.140625" style="5" customWidth="1"/>
    <col min="5636" max="5636" width="56.42578125" style="5" customWidth="1"/>
    <col min="5637" max="5890" width="9.140625" style="5"/>
    <col min="5891" max="5891" width="70.140625" style="5" customWidth="1"/>
    <col min="5892" max="5892" width="56.42578125" style="5" customWidth="1"/>
    <col min="5893" max="6146" width="9.140625" style="5"/>
    <col min="6147" max="6147" width="70.140625" style="5" customWidth="1"/>
    <col min="6148" max="6148" width="56.42578125" style="5" customWidth="1"/>
    <col min="6149" max="6402" width="9.140625" style="5"/>
    <col min="6403" max="6403" width="70.140625" style="5" customWidth="1"/>
    <col min="6404" max="6404" width="56.42578125" style="5" customWidth="1"/>
    <col min="6405" max="6658" width="9.140625" style="5"/>
    <col min="6659" max="6659" width="70.140625" style="5" customWidth="1"/>
    <col min="6660" max="6660" width="56.42578125" style="5" customWidth="1"/>
    <col min="6661" max="6914" width="9.140625" style="5"/>
    <col min="6915" max="6915" width="70.140625" style="5" customWidth="1"/>
    <col min="6916" max="6916" width="56.42578125" style="5" customWidth="1"/>
    <col min="6917" max="7170" width="9.140625" style="5"/>
    <col min="7171" max="7171" width="70.140625" style="5" customWidth="1"/>
    <col min="7172" max="7172" width="56.42578125" style="5" customWidth="1"/>
    <col min="7173" max="7426" width="9.140625" style="5"/>
    <col min="7427" max="7427" width="70.140625" style="5" customWidth="1"/>
    <col min="7428" max="7428" width="56.42578125" style="5" customWidth="1"/>
    <col min="7429" max="7682" width="9.140625" style="5"/>
    <col min="7683" max="7683" width="70.140625" style="5" customWidth="1"/>
    <col min="7684" max="7684" width="56.42578125" style="5" customWidth="1"/>
    <col min="7685" max="7938" width="9.140625" style="5"/>
    <col min="7939" max="7939" width="70.140625" style="5" customWidth="1"/>
    <col min="7940" max="7940" width="56.42578125" style="5" customWidth="1"/>
    <col min="7941" max="8194" width="9.140625" style="5"/>
    <col min="8195" max="8195" width="70.140625" style="5" customWidth="1"/>
    <col min="8196" max="8196" width="56.42578125" style="5" customWidth="1"/>
    <col min="8197" max="8450" width="9.140625" style="5"/>
    <col min="8451" max="8451" width="70.140625" style="5" customWidth="1"/>
    <col min="8452" max="8452" width="56.42578125" style="5" customWidth="1"/>
    <col min="8453" max="8706" width="9.140625" style="5"/>
    <col min="8707" max="8707" width="70.140625" style="5" customWidth="1"/>
    <col min="8708" max="8708" width="56.42578125" style="5" customWidth="1"/>
    <col min="8709" max="8962" width="9.140625" style="5"/>
    <col min="8963" max="8963" width="70.140625" style="5" customWidth="1"/>
    <col min="8964" max="8964" width="56.42578125" style="5" customWidth="1"/>
    <col min="8965" max="9218" width="9.140625" style="5"/>
    <col min="9219" max="9219" width="70.140625" style="5" customWidth="1"/>
    <col min="9220" max="9220" width="56.42578125" style="5" customWidth="1"/>
    <col min="9221" max="9474" width="9.140625" style="5"/>
    <col min="9475" max="9475" width="70.140625" style="5" customWidth="1"/>
    <col min="9476" max="9476" width="56.42578125" style="5" customWidth="1"/>
    <col min="9477" max="9730" width="9.140625" style="5"/>
    <col min="9731" max="9731" width="70.140625" style="5" customWidth="1"/>
    <col min="9732" max="9732" width="56.42578125" style="5" customWidth="1"/>
    <col min="9733" max="9986" width="9.140625" style="5"/>
    <col min="9987" max="9987" width="70.140625" style="5" customWidth="1"/>
    <col min="9988" max="9988" width="56.42578125" style="5" customWidth="1"/>
    <col min="9989" max="10242" width="9.140625" style="5"/>
    <col min="10243" max="10243" width="70.140625" style="5" customWidth="1"/>
    <col min="10244" max="10244" width="56.42578125" style="5" customWidth="1"/>
    <col min="10245" max="10498" width="9.140625" style="5"/>
    <col min="10499" max="10499" width="70.140625" style="5" customWidth="1"/>
    <col min="10500" max="10500" width="56.42578125" style="5" customWidth="1"/>
    <col min="10501" max="10754" width="9.140625" style="5"/>
    <col min="10755" max="10755" width="70.140625" style="5" customWidth="1"/>
    <col min="10756" max="10756" width="56.42578125" style="5" customWidth="1"/>
    <col min="10757" max="11010" width="9.140625" style="5"/>
    <col min="11011" max="11011" width="70.140625" style="5" customWidth="1"/>
    <col min="11012" max="11012" width="56.42578125" style="5" customWidth="1"/>
    <col min="11013" max="11266" width="9.140625" style="5"/>
    <col min="11267" max="11267" width="70.140625" style="5" customWidth="1"/>
    <col min="11268" max="11268" width="56.42578125" style="5" customWidth="1"/>
    <col min="11269" max="11522" width="9.140625" style="5"/>
    <col min="11523" max="11523" width="70.140625" style="5" customWidth="1"/>
    <col min="11524" max="11524" width="56.42578125" style="5" customWidth="1"/>
    <col min="11525" max="11778" width="9.140625" style="5"/>
    <col min="11779" max="11779" width="70.140625" style="5" customWidth="1"/>
    <col min="11780" max="11780" width="56.42578125" style="5" customWidth="1"/>
    <col min="11781" max="12034" width="9.140625" style="5"/>
    <col min="12035" max="12035" width="70.140625" style="5" customWidth="1"/>
    <col min="12036" max="12036" width="56.42578125" style="5" customWidth="1"/>
    <col min="12037" max="12290" width="9.140625" style="5"/>
    <col min="12291" max="12291" width="70.140625" style="5" customWidth="1"/>
    <col min="12292" max="12292" width="56.42578125" style="5" customWidth="1"/>
    <col min="12293" max="12546" width="9.140625" style="5"/>
    <col min="12547" max="12547" width="70.140625" style="5" customWidth="1"/>
    <col min="12548" max="12548" width="56.42578125" style="5" customWidth="1"/>
    <col min="12549" max="12802" width="9.140625" style="5"/>
    <col min="12803" max="12803" width="70.140625" style="5" customWidth="1"/>
    <col min="12804" max="12804" width="56.42578125" style="5" customWidth="1"/>
    <col min="12805" max="13058" width="9.140625" style="5"/>
    <col min="13059" max="13059" width="70.140625" style="5" customWidth="1"/>
    <col min="13060" max="13060" width="56.42578125" style="5" customWidth="1"/>
    <col min="13061" max="13314" width="9.140625" style="5"/>
    <col min="13315" max="13315" width="70.140625" style="5" customWidth="1"/>
    <col min="13316" max="13316" width="56.42578125" style="5" customWidth="1"/>
    <col min="13317" max="13570" width="9.140625" style="5"/>
    <col min="13571" max="13571" width="70.140625" style="5" customWidth="1"/>
    <col min="13572" max="13572" width="56.42578125" style="5" customWidth="1"/>
    <col min="13573" max="13826" width="9.140625" style="5"/>
    <col min="13827" max="13827" width="70.140625" style="5" customWidth="1"/>
    <col min="13828" max="13828" width="56.42578125" style="5" customWidth="1"/>
    <col min="13829" max="14082" width="9.140625" style="5"/>
    <col min="14083" max="14083" width="70.140625" style="5" customWidth="1"/>
    <col min="14084" max="14084" width="56.42578125" style="5" customWidth="1"/>
    <col min="14085" max="14338" width="9.140625" style="5"/>
    <col min="14339" max="14339" width="70.140625" style="5" customWidth="1"/>
    <col min="14340" max="14340" width="56.42578125" style="5" customWidth="1"/>
    <col min="14341" max="14594" width="9.140625" style="5"/>
    <col min="14595" max="14595" width="70.140625" style="5" customWidth="1"/>
    <col min="14596" max="14596" width="56.42578125" style="5" customWidth="1"/>
    <col min="14597" max="14850" width="9.140625" style="5"/>
    <col min="14851" max="14851" width="70.140625" style="5" customWidth="1"/>
    <col min="14852" max="14852" width="56.42578125" style="5" customWidth="1"/>
    <col min="14853" max="15106" width="9.140625" style="5"/>
    <col min="15107" max="15107" width="70.140625" style="5" customWidth="1"/>
    <col min="15108" max="15108" width="56.42578125" style="5" customWidth="1"/>
    <col min="15109" max="15362" width="9.140625" style="5"/>
    <col min="15363" max="15363" width="70.140625" style="5" customWidth="1"/>
    <col min="15364" max="15364" width="56.42578125" style="5" customWidth="1"/>
    <col min="15365" max="15618" width="9.140625" style="5"/>
    <col min="15619" max="15619" width="70.140625" style="5" customWidth="1"/>
    <col min="15620" max="15620" width="56.42578125" style="5" customWidth="1"/>
    <col min="15621" max="15874" width="9.140625" style="5"/>
    <col min="15875" max="15875" width="70.140625" style="5" customWidth="1"/>
    <col min="15876" max="15876" width="56.42578125" style="5" customWidth="1"/>
    <col min="15877" max="16130" width="9.140625" style="5"/>
    <col min="16131" max="16131" width="70.140625" style="5" customWidth="1"/>
    <col min="16132" max="16132" width="56.42578125" style="5" customWidth="1"/>
    <col min="16133" max="16384" width="9.140625" style="5"/>
  </cols>
  <sheetData>
    <row r="1" spans="1:8" ht="37.5" customHeight="1" x14ac:dyDescent="0.55000000000000004">
      <c r="A1" s="429" t="s">
        <v>598</v>
      </c>
      <c r="B1" s="429"/>
      <c r="C1" s="429"/>
      <c r="D1" s="429"/>
      <c r="E1" s="429"/>
      <c r="F1" s="429"/>
      <c r="G1" s="429"/>
      <c r="H1" s="429"/>
    </row>
    <row r="2" spans="1:8" ht="40.5" customHeight="1" x14ac:dyDescent="0.3">
      <c r="A2" s="208"/>
      <c r="B2" s="208"/>
      <c r="C2" s="208"/>
      <c r="D2" s="426" t="s">
        <v>133</v>
      </c>
      <c r="E2" s="427"/>
      <c r="F2" s="427"/>
      <c r="G2" s="428"/>
      <c r="H2" s="209"/>
    </row>
    <row r="3" spans="1:8" ht="32.25" customHeight="1" x14ac:dyDescent="0.25">
      <c r="A3" s="210" t="s">
        <v>134</v>
      </c>
      <c r="B3" s="210" t="s">
        <v>152</v>
      </c>
      <c r="C3" s="210" t="s">
        <v>135</v>
      </c>
      <c r="D3" s="211" t="s">
        <v>136</v>
      </c>
      <c r="E3" s="212" t="s">
        <v>137</v>
      </c>
      <c r="F3" s="213" t="s">
        <v>138</v>
      </c>
      <c r="G3" s="214" t="s">
        <v>139</v>
      </c>
      <c r="H3" s="215" t="s">
        <v>596</v>
      </c>
    </row>
    <row r="4" spans="1:8" ht="177" customHeight="1" x14ac:dyDescent="0.25">
      <c r="A4" s="222" t="s">
        <v>142</v>
      </c>
      <c r="B4" s="210" t="s">
        <v>151</v>
      </c>
      <c r="C4" s="216" t="s">
        <v>634</v>
      </c>
      <c r="D4" s="217" t="s">
        <v>635</v>
      </c>
      <c r="E4" s="218" t="s">
        <v>636</v>
      </c>
      <c r="F4" s="219" t="s">
        <v>637</v>
      </c>
      <c r="G4" s="220" t="s">
        <v>638</v>
      </c>
      <c r="H4" s="221" t="s">
        <v>639</v>
      </c>
    </row>
    <row r="5" spans="1:8" ht="177.75" customHeight="1" x14ac:dyDescent="0.25">
      <c r="A5" s="222" t="s">
        <v>143</v>
      </c>
      <c r="B5" s="210" t="s">
        <v>150</v>
      </c>
      <c r="C5" s="216" t="s">
        <v>640</v>
      </c>
      <c r="D5" s="217" t="s">
        <v>641</v>
      </c>
      <c r="E5" s="218" t="s">
        <v>642</v>
      </c>
      <c r="F5" s="219" t="s">
        <v>643</v>
      </c>
      <c r="G5" s="220" t="s">
        <v>644</v>
      </c>
      <c r="H5" s="221" t="s">
        <v>597</v>
      </c>
    </row>
    <row r="6" spans="1:8" ht="180" customHeight="1" x14ac:dyDescent="0.25">
      <c r="A6" s="222" t="s">
        <v>144</v>
      </c>
      <c r="B6" s="210" t="s">
        <v>257</v>
      </c>
      <c r="C6" s="216" t="s">
        <v>645</v>
      </c>
      <c r="D6" s="217" t="s">
        <v>646</v>
      </c>
      <c r="E6" s="218" t="s">
        <v>647</v>
      </c>
      <c r="F6" s="219" t="s">
        <v>648</v>
      </c>
      <c r="G6" s="220" t="s">
        <v>649</v>
      </c>
      <c r="H6" s="221" t="s">
        <v>650</v>
      </c>
    </row>
    <row r="7" spans="1:8" ht="137.25" customHeight="1" x14ac:dyDescent="0.25">
      <c r="A7" s="222" t="s">
        <v>140</v>
      </c>
      <c r="B7" s="210" t="s">
        <v>170</v>
      </c>
      <c r="C7" s="216" t="s">
        <v>651</v>
      </c>
      <c r="D7" s="217" t="s">
        <v>652</v>
      </c>
      <c r="E7" s="218" t="s">
        <v>653</v>
      </c>
      <c r="F7" s="219" t="s">
        <v>654</v>
      </c>
      <c r="G7" s="220" t="s">
        <v>655</v>
      </c>
      <c r="H7" s="221" t="s">
        <v>656</v>
      </c>
    </row>
    <row r="8" spans="1:8" ht="75" x14ac:dyDescent="0.25">
      <c r="A8" s="222" t="s">
        <v>252</v>
      </c>
      <c r="B8" s="210" t="s">
        <v>141</v>
      </c>
      <c r="C8" s="216" t="s">
        <v>657</v>
      </c>
      <c r="D8" s="217" t="s">
        <v>658</v>
      </c>
      <c r="E8" s="218" t="s">
        <v>660</v>
      </c>
      <c r="F8" s="219" t="s">
        <v>660</v>
      </c>
      <c r="G8" s="220" t="s">
        <v>660</v>
      </c>
      <c r="H8" s="221" t="s">
        <v>659</v>
      </c>
    </row>
  </sheetData>
  <mergeCells count="2">
    <mergeCell ref="D2:G2"/>
    <mergeCell ref="A1:H1"/>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3"/>
  <sheetViews>
    <sheetView showZeros="0" topLeftCell="A17" zoomScale="50" zoomScaleNormal="50" workbookViewId="0">
      <selection activeCell="C13" sqref="C13:F19"/>
    </sheetView>
  </sheetViews>
  <sheetFormatPr defaultRowHeight="15" x14ac:dyDescent="0.25"/>
  <cols>
    <col min="1" max="1" width="47.42578125" customWidth="1"/>
    <col min="2" max="2" width="50.140625" customWidth="1"/>
    <col min="3" max="3" width="46.140625" customWidth="1"/>
    <col min="4" max="4" width="53.5703125" customWidth="1"/>
    <col min="5" max="5" width="46.42578125" customWidth="1"/>
    <col min="6" max="6" width="51.85546875" customWidth="1"/>
  </cols>
  <sheetData>
    <row r="1" spans="1:6" ht="27" customHeight="1" x14ac:dyDescent="0.25">
      <c r="A1" s="267"/>
      <c r="B1" s="267"/>
      <c r="C1" s="431" t="s">
        <v>599</v>
      </c>
      <c r="D1" s="432"/>
      <c r="E1" s="432"/>
      <c r="F1" s="432"/>
    </row>
    <row r="2" spans="1:6" ht="108" customHeight="1" x14ac:dyDescent="0.25">
      <c r="A2" s="271" t="str">
        <f>'3. ALL COMPETENCES (SOURCE)'!B2</f>
        <v>A. PLANNING, MANAGEMENT AND ADMINISTRATION</v>
      </c>
      <c r="B2" s="271" t="str">
        <f>'3. ALL COMPETENCES (SOURCE)'!C2</f>
        <v>Planning, management and administration of protected areas.</v>
      </c>
      <c r="C2" s="265" t="s">
        <v>260</v>
      </c>
      <c r="D2" s="252" t="s">
        <v>259</v>
      </c>
      <c r="E2" s="252" t="s">
        <v>258</v>
      </c>
      <c r="F2" s="252" t="s">
        <v>256</v>
      </c>
    </row>
    <row r="3" spans="1:6" ht="72.75" customHeight="1" x14ac:dyDescent="0.25">
      <c r="A3" s="270" t="s">
        <v>318</v>
      </c>
      <c r="B3" s="270" t="s">
        <v>600</v>
      </c>
      <c r="C3" s="266" t="s">
        <v>732</v>
      </c>
      <c r="D3" s="257" t="s">
        <v>732</v>
      </c>
      <c r="E3" s="257" t="s">
        <v>732</v>
      </c>
      <c r="F3" s="257" t="s">
        <v>732</v>
      </c>
    </row>
    <row r="4" spans="1:6" ht="84" x14ac:dyDescent="0.25">
      <c r="A4" s="268" t="str">
        <f>'3. ALL COMPETENCES (SOURCE)'!B3</f>
        <v>PPP. PROTECTED AREA POLICY, PLANNING AND PROJECTS</v>
      </c>
      <c r="B4" s="269" t="str">
        <f>'3. ALL COMPETENCES (SOURCE)'!C3</f>
        <v>Providing a strategic and rationally planned framework for protected area management.</v>
      </c>
      <c r="C4" s="400" t="str">
        <f>'3. ALL COMPETENCES (SOURCE)'!C5</f>
        <v>Enable the establishment and integration of the protected area system within national and international polices and plans.</v>
      </c>
      <c r="D4" s="400" t="str">
        <f>'3. ALL COMPETENCES (SOURCE)'!C25</f>
        <v>Direct development and implementation of strategies, plans and projects for achieving protected area goals.</v>
      </c>
      <c r="E4" s="263"/>
      <c r="F4" s="263"/>
    </row>
    <row r="5" spans="1:6" ht="84" x14ac:dyDescent="0.25">
      <c r="A5" s="258" t="str">
        <f>'3. ALL COMPETENCES (SOURCE)'!B37</f>
        <v>ORG. ORGANISATIONAL LEADERSHIP AND DEVELOPMENT</v>
      </c>
      <c r="B5" s="249" t="str">
        <f>'3. ALL COMPETENCES (SOURCE)'!C37</f>
        <v>Establishing and sustaining well governed, managed and led organisations for protected area management.</v>
      </c>
      <c r="C5" s="400" t="str">
        <f>'3. ALL COMPETENCES (SOURCE)'!C39</f>
        <v>Enable establishment of structures and systems for effective and appropriate protected area system governance and management.</v>
      </c>
      <c r="D5" s="400" t="str">
        <f>'3. ALL COMPETENCES (SOURCE)'!C49</f>
        <v>Provide strategic and effective direction, leadership and management of a protected area.</v>
      </c>
      <c r="E5" s="263"/>
      <c r="F5" s="263"/>
    </row>
    <row r="6" spans="1:6" ht="105" x14ac:dyDescent="0.25">
      <c r="A6" s="258" t="str">
        <f>'3. ALL COMPETENCES (SOURCE)'!B61</f>
        <v>HRM. HUMAN RESOURCE MANAGEMENT</v>
      </c>
      <c r="B6" s="249" t="str">
        <f>'3. ALL COMPETENCES (SOURCE)'!C61</f>
        <v>Establishing an adequate, competent, well managed and supported work force for protected areas.</v>
      </c>
      <c r="C6" s="400" t="str">
        <f>'3. ALL COMPETENCES (SOURCE)'!C63</f>
        <v>Enable protected area system-wide availability of a protected areas work force that is sufficient in number, competent, adequately resourced and supported.</v>
      </c>
      <c r="D6" s="400" t="str">
        <f>'3. ALL COMPETENCES (SOURCE)'!C70</f>
        <v>Ensure that protected area personnel are competent, well organised, managed, led and motivated.</v>
      </c>
      <c r="E6" s="400" t="str">
        <f>'3. ALL COMPETENCES (SOURCE)'!C78</f>
        <v>Lead and support teams and individuals conducting protected area work.</v>
      </c>
      <c r="F6" s="400" t="str">
        <f>'3. ALL COMPETENCES (SOURCE)'!C86</f>
        <v>Supervise and instruct small work teams to complete specific tasks</v>
      </c>
    </row>
    <row r="7" spans="1:6" ht="105" x14ac:dyDescent="0.25">
      <c r="A7" s="258" t="str">
        <f>'3. ALL COMPETENCES (SOURCE)'!B90</f>
        <v>FRM. FINANCIAL AND OPERATIONAL RESOURCES MANAGEMENT</v>
      </c>
      <c r="B7" s="249" t="str">
        <f>'3. ALL COMPETENCES (SOURCE)'!C90</f>
        <v>Ensuring that protected areas are adequately financed and resourced, and that resources are effectively and efficiently deployed and used.</v>
      </c>
      <c r="C7" s="400" t="str">
        <f>'3. ALL COMPETENCES (SOURCE)'!C92</f>
        <v>Enable availability of adequate physical and financial resources across a protected area system, and ensure their effective and efficient use.</v>
      </c>
      <c r="D7" s="400" t="str">
        <f>'3. ALL COMPETENCES (SOURCE)'!C99</f>
        <v>Identify and secure adequate financial and physical resources for management of a protected area and ensure their efficient use.</v>
      </c>
      <c r="E7" s="400" t="str">
        <f>'3. ALL COMPETENCES (SOURCE)'!C109</f>
        <v>Manage, monitor and account for the use of financial and other resources required for managing a protected area.</v>
      </c>
      <c r="F7" s="400" t="str">
        <f>'3. ALL COMPETENCES (SOURCE)'!C119</f>
        <v>Account for money and resources provided for specific activities.</v>
      </c>
    </row>
    <row r="8" spans="1:6" ht="105" x14ac:dyDescent="0.35">
      <c r="A8" s="259" t="str">
        <f>'3. ALL COMPETENCES (SOURCE)'!B123</f>
        <v>ADR. ADMINISTRATIVE DOCUMENTATION AND REPORTING</v>
      </c>
      <c r="B8" s="418" t="str">
        <f>'3. ALL COMPETENCES (SOURCE)'!C123</f>
        <v>Establishing and implementing procedures for information management, documentation and reporting.</v>
      </c>
      <c r="C8" s="401" t="str">
        <f>'3. ALL COMPETENCES (SOURCE)'!C125</f>
        <v>Enable establishment of comprehensive systems for administrative monitoring, reporting and documentation across the protected area system.</v>
      </c>
      <c r="D8" s="401" t="str">
        <f>'3. ALL COMPETENCES (SOURCE)'!C131</f>
        <v>Ensure that a comprehensive system of administrative documentation and reporting is in place for a protected area.</v>
      </c>
      <c r="E8" s="401" t="str">
        <f>'3. ALL COMPETENCES (SOURCE)'!C138</f>
        <v>Prepare and manage accurate documentation of management activities according to required procedures.</v>
      </c>
      <c r="F8" s="401" t="str">
        <f>'3. ALL COMPETENCES (SOURCE)'!C145</f>
        <v>Keep basic records activities as required by the organisation.</v>
      </c>
    </row>
    <row r="9" spans="1:6" ht="85.5" customHeight="1" x14ac:dyDescent="0.25">
      <c r="A9" s="402" t="str">
        <f>'3. ALL COMPETENCES (SOURCE)'!B148</f>
        <v>CAC. COMMUNICATION AND COLLABORATION</v>
      </c>
      <c r="B9" s="403" t="str">
        <f>'3. ALL COMPETENCES (SOURCE)'!C148</f>
        <v>Building and using the skills required to communicate and collaborate effectively.</v>
      </c>
      <c r="C9" s="404" t="str">
        <f>'3. ALL COMPETENCES (SOURCE)'!C150</f>
        <v>Communicate effectively in high level interactions.</v>
      </c>
      <c r="D9" s="405" t="str">
        <f>'3. ALL COMPETENCES (SOURCE)'!C157</f>
        <v>Maintain effective communications by and within a protected area organisation.</v>
      </c>
      <c r="E9" s="405" t="str">
        <f>'3. ALL COMPETENCES (SOURCE)'!C163</f>
        <v>Use formal and informal means for communicating with others using appropriate techniques and media.</v>
      </c>
      <c r="F9" s="405" t="str">
        <f>'3. ALL COMPETENCES (SOURCE)'!C174</f>
        <v>Communicate effectively with co-workers, stakeholders and visitors.</v>
      </c>
    </row>
    <row r="10" spans="1:6" ht="61.5" customHeight="1" x14ac:dyDescent="0.25">
      <c r="A10" s="437" t="str">
        <f>'3. ALL COMPETENCES (SOURCE)'!B179</f>
        <v>B. APPLIED PROTECTED AREA MANAGEMENT</v>
      </c>
      <c r="B10" s="439" t="str">
        <f>'3. ALL COMPETENCES (SOURCE)'!C179</f>
        <v>Applying specialist technical skills to protected area management.</v>
      </c>
      <c r="C10" s="433" t="s">
        <v>599</v>
      </c>
      <c r="D10" s="434"/>
      <c r="E10" s="434"/>
      <c r="F10" s="434"/>
    </row>
    <row r="11" spans="1:6" ht="58.5" customHeight="1" x14ac:dyDescent="0.25">
      <c r="A11" s="438"/>
      <c r="B11" s="440"/>
      <c r="C11" s="274" t="s">
        <v>260</v>
      </c>
      <c r="D11" s="275" t="s">
        <v>259</v>
      </c>
      <c r="E11" s="275" t="s">
        <v>258</v>
      </c>
      <c r="F11" s="275" t="s">
        <v>256</v>
      </c>
    </row>
    <row r="12" spans="1:6" ht="88.5" customHeight="1" x14ac:dyDescent="0.25">
      <c r="A12" s="262" t="s">
        <v>318</v>
      </c>
      <c r="B12" s="285" t="s">
        <v>600</v>
      </c>
      <c r="C12" s="272" t="s">
        <v>732</v>
      </c>
      <c r="D12" s="273" t="s">
        <v>732</v>
      </c>
      <c r="E12" s="273" t="s">
        <v>732</v>
      </c>
      <c r="F12" s="273" t="s">
        <v>732</v>
      </c>
    </row>
    <row r="13" spans="1:6" ht="105" x14ac:dyDescent="0.25">
      <c r="A13" s="260" t="str">
        <f>'3. ALL COMPETENCES (SOURCE)'!B180</f>
        <v>BIO. BIODIVERSITY CONSERVATION</v>
      </c>
      <c r="B13" s="250" t="str">
        <f>'3. ALL COMPETENCES (SOURCE)'!C180</f>
        <v>Ensuring the maintenance of the ecological values of protected areas through management and monitoring of species, their habitats, ecosystems and natural resource use.</v>
      </c>
      <c r="C13" s="264" t="str">
        <f>'3. ALL COMPETENCES (SOURCE)'!C182</f>
        <v>Ensure that the protected area system contributes significantly to national and international goals and priorities for biodiversity conservation.</v>
      </c>
      <c r="D13" s="264" t="str">
        <f>'3. ALL COMPETENCES (SOURCE)'!C192</f>
        <v>Direct the development and implementation of programmes that address conservation targets and priorities.</v>
      </c>
      <c r="E13" s="264" t="str">
        <f>'3. ALL COMPETENCES (SOURCE)'!C207</f>
        <v>Plan, manage and monitor measures for achieving conservation targets.</v>
      </c>
      <c r="F13" s="264" t="str">
        <f>'3. ALL COMPETENCES (SOURCE)'!C221</f>
        <v>Conduct supervised field activities implementing biodiversity monitoring and conservation programmes.</v>
      </c>
    </row>
    <row r="14" spans="1:6" ht="105" x14ac:dyDescent="0.25">
      <c r="A14" s="260" t="str">
        <f>'3. ALL COMPETENCES (SOURCE)'!B229</f>
        <v xml:space="preserve">LAR. UPHOLDING LAWS AND REGULATIONS </v>
      </c>
      <c r="B14" s="250" t="str">
        <f>'3. ALL COMPETENCES (SOURCE)'!C229</f>
        <v>Ensuring that laws, regulations, and rights affecting protected areas and biodiversity are upheld.</v>
      </c>
      <c r="C14" s="264" t="str">
        <f>'3. ALL COMPETENCES (SOURCE)'!C231</f>
        <v>Promote establishment of a sound policy and legal framework for reducing illegal activities threatening biodiversity and protected areas.</v>
      </c>
      <c r="D14" s="264" t="str">
        <f>'3. ALL COMPETENCES (SOURCE)'!C239</f>
        <v>Direct the development and implementation of programmes for crime prevention, law enforcement and compliance.</v>
      </c>
      <c r="E14" s="264" t="str">
        <f>'3. ALL COMPETENCES (SOURCE)'!C248</f>
        <v>Plan, manage and monitor activities for crime prevention, law enforcement and compliance.</v>
      </c>
      <c r="F14" s="264" t="str">
        <f>'3. ALL COMPETENCES (SOURCE)'!C262</f>
        <v>Conduct supervised prevention, enforcement and compliance activities.</v>
      </c>
    </row>
    <row r="15" spans="1:6" ht="105" x14ac:dyDescent="0.25">
      <c r="A15" s="260" t="str">
        <f>'3. ALL COMPETENCES (SOURCE)'!B275</f>
        <v>COM. LOCAL COMMUNITIES AND CULTURES</v>
      </c>
      <c r="B15" s="250" t="str">
        <f>'3. ALL COMPETENCES (SOURCE)'!C275</f>
        <v xml:space="preserve">
Establishing systems of protected area governance and management that address the needs and rights of local communities.</v>
      </c>
      <c r="C15" s="264" t="str">
        <f>'3. ALL COMPETENCES (SOURCE)'!C277</f>
        <v>Ensure system wide recognition of community rights and needs, and enable community participation in protected area governance and management.</v>
      </c>
      <c r="D15" s="264" t="str">
        <f>'3. ALL COMPETENCES (SOURCE)'!C285</f>
        <v>Direct the development and implementation of programmes that integrate protected area management objectives with the rights and needs of local communities.</v>
      </c>
      <c r="E15" s="264" t="str">
        <f>'3. ALL COMPETENCES (SOURCE)'!C296</f>
        <v>Collaborate with local communities to implement activities that address the needs of people and the functions of the protected area.</v>
      </c>
      <c r="F15" s="264" t="str">
        <f>'3. ALL COMPETENCES (SOURCE)'!C306</f>
        <v>Engage appropriately with local communities</v>
      </c>
    </row>
    <row r="16" spans="1:6" ht="84" x14ac:dyDescent="0.25">
      <c r="A16" s="260" t="str">
        <f>'3. ALL COMPETENCES (SOURCE)'!B310</f>
        <v>TRP. TOURISM, RECREATION AND PUBLIC USE</v>
      </c>
      <c r="B16" s="250" t="str">
        <f>'3. ALL COMPETENCES (SOURCE)'!C310</f>
        <v>Providing environmentally and economically sustainable tourism and recreation opportunities in and around protected areas.</v>
      </c>
      <c r="C16" s="264" t="str">
        <f>'3. ALL COMPETENCES (SOURCE)'!C312</f>
        <v xml:space="preserve">Enable system-wide provision of opportunities for environmentally and economically sustainable tourism and recreation </v>
      </c>
      <c r="D16" s="264" t="str">
        <f>'3. ALL COMPETENCES (SOURCE)'!C319</f>
        <v>Direct development and implementation of programmes for sustainable tourism and recreation appropriate to the protected area.</v>
      </c>
      <c r="E16" s="264" t="str">
        <f>'3. ALL COMPETENCES (SOURCE)'!C329</f>
        <v>Plan, manage and monitor programmes, activities and services for visitors to the protected area.</v>
      </c>
      <c r="F16" s="264" t="str">
        <f>'3. ALL COMPETENCES (SOURCE)'!C340</f>
        <v>Guide, assist and supervise protected area visitors and recreational activities.</v>
      </c>
    </row>
    <row r="17" spans="1:6" ht="105" x14ac:dyDescent="0.25">
      <c r="A17" s="260" t="str">
        <f>'3. ALL COMPETENCES (SOURCE)'!B347</f>
        <v>AWA. AWARENESS AND EDUCATION</v>
      </c>
      <c r="B17" s="250" t="str">
        <f>'3. ALL COMPETENCES (SOURCE)'!C347</f>
        <v>Ensuring that local stakeholders, visitors, decision makers and the wider public are aware of protected areas, their purpose and values, and how they are governed and managed.</v>
      </c>
      <c r="C17" s="264" t="str">
        <f>'3. ALL COMPETENCES (SOURCE)'!C349</f>
        <v>Promote national and international awareness of the protected area system, its purpose and values.</v>
      </c>
      <c r="D17" s="264" t="str">
        <f>'3. ALL COMPETENCES (SOURCE)'!C356</f>
        <v>Direct development and implementation of an awareness strategy for the PA.</v>
      </c>
      <c r="E17" s="264" t="str">
        <f>'3. ALL COMPETENCES (SOURCE)'!C366</f>
        <v>Plan, manage and monitor delivery of awareness and educational activities using appropriate methods and media.</v>
      </c>
      <c r="F17" s="264" t="str">
        <f>'3. ALL COMPETENCES (SOURCE)'!C377</f>
        <v>Conduct face to face awareness activities.</v>
      </c>
    </row>
    <row r="18" spans="1:6" ht="63" x14ac:dyDescent="0.25">
      <c r="A18" s="260" t="str">
        <f>'3. ALL COMPETENCES (SOURCE)'!B381</f>
        <v>FLD. FIELD/WATER CRAFT AND SITE MAINTENANCE</v>
      </c>
      <c r="B18" s="250" t="str">
        <f>'3. ALL COMPETENCES (SOURCE)'!C381</f>
        <v>Conducting field work and site maintenance tasks correctly, safely and securely</v>
      </c>
      <c r="C18" s="276"/>
      <c r="D18" s="276"/>
      <c r="E18" s="264" t="str">
        <f>'3. ALL COMPETENCES (SOURCE)'!C383</f>
        <v>Plan, manage and monitor field based activities effectively, safely and securely.</v>
      </c>
      <c r="F18" s="264" t="str">
        <f>'3. ALL COMPETENCES (SOURCE)'!C392</f>
        <v>Participate in field-based activities effectively, safely and securely.</v>
      </c>
    </row>
    <row r="19" spans="1:6" ht="63" x14ac:dyDescent="0.25">
      <c r="A19" s="278" t="str">
        <f>'3. ALL COMPETENCES (SOURCE)'!B411</f>
        <v>TEC. TECHNOLOGY</v>
      </c>
      <c r="B19" s="279" t="str">
        <f>'3. ALL COMPETENCES (SOURCE)'!C411</f>
        <v>Using technology to support protected area management.</v>
      </c>
      <c r="C19" s="277"/>
      <c r="D19" s="277"/>
      <c r="E19" s="264" t="str">
        <f>'3. ALL COMPETENCES (SOURCE)'!C413</f>
        <v>Adapt and make use of available and appropriate technology to support work programmes.</v>
      </c>
      <c r="F19" s="264" t="str">
        <f>'3. ALL COMPETENCES (SOURCE)'!C422</f>
        <v>Use basic technological aids to support work activities.</v>
      </c>
    </row>
    <row r="20" spans="1:6" ht="22.5" customHeight="1" x14ac:dyDescent="0.25">
      <c r="A20" s="281"/>
      <c r="B20" s="282"/>
      <c r="C20" s="435" t="s">
        <v>599</v>
      </c>
      <c r="D20" s="435"/>
      <c r="E20" s="435"/>
      <c r="F20" s="436"/>
    </row>
    <row r="21" spans="1:6" ht="70.5" customHeight="1" x14ac:dyDescent="0.25">
      <c r="A21" s="283" t="s">
        <v>312</v>
      </c>
      <c r="B21" s="284" t="s">
        <v>595</v>
      </c>
      <c r="C21" s="286" t="s">
        <v>260</v>
      </c>
      <c r="D21" s="287" t="s">
        <v>259</v>
      </c>
      <c r="E21" s="287" t="s">
        <v>258</v>
      </c>
      <c r="F21" s="287" t="s">
        <v>256</v>
      </c>
    </row>
    <row r="22" spans="1:6" ht="48" customHeight="1" x14ac:dyDescent="0.25">
      <c r="A22" s="280" t="s">
        <v>318</v>
      </c>
      <c r="B22" s="280" t="s">
        <v>600</v>
      </c>
      <c r="C22" s="441" t="s">
        <v>732</v>
      </c>
      <c r="D22" s="442"/>
      <c r="E22" s="442"/>
      <c r="F22" s="443"/>
    </row>
    <row r="23" spans="1:6" ht="63" x14ac:dyDescent="0.25">
      <c r="A23" s="261" t="str">
        <f>'3. ALL COMPETENCES (SOURCE)'!B428</f>
        <v>UNI.  UNIVERSAL WORK COMPETENCES</v>
      </c>
      <c r="B23" s="251" t="str">
        <f>'3. ALL COMPETENCES (SOURCE)'!C428</f>
        <v>Demonstrating the personal skills and behaviours required for working in a protected area.</v>
      </c>
      <c r="C23" s="430" t="str">
        <f>'3. ALL COMPETENCES (SOURCE)'!C430</f>
        <v>Demonstrate the personal skills and behaviours required for working in a protected area.</v>
      </c>
      <c r="D23" s="430"/>
      <c r="E23" s="430"/>
      <c r="F23" s="430"/>
    </row>
  </sheetData>
  <mergeCells count="7">
    <mergeCell ref="C23:F23"/>
    <mergeCell ref="C1:F1"/>
    <mergeCell ref="C10:F10"/>
    <mergeCell ref="C20:F20"/>
    <mergeCell ref="A10:A11"/>
    <mergeCell ref="B10:B11"/>
    <mergeCell ref="C22:F22"/>
  </mergeCells>
  <pageMargins left="0.70866141732283472" right="0.70866141732283472" top="0.74803149606299213" bottom="0.74803149606299213" header="0.31496062992125984" footer="0.31496062992125984"/>
  <pageSetup paperSize="9" scale="25"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H443"/>
  <sheetViews>
    <sheetView showZeros="0" tabSelected="1" topLeftCell="A263" zoomScale="60" zoomScaleNormal="60" zoomScaleSheetLayoutView="23" workbookViewId="0">
      <selection activeCell="A263" sqref="A1:XFD1048576"/>
    </sheetView>
  </sheetViews>
  <sheetFormatPr defaultRowHeight="52.5" customHeight="1" outlineLevelRow="4" outlineLevelCol="2" x14ac:dyDescent="0.25"/>
  <cols>
    <col min="1" max="1" width="15.5703125" style="51" customWidth="1"/>
    <col min="2" max="2" width="60" customWidth="1" outlineLevel="1"/>
    <col min="3" max="3" width="72.42578125" style="164" customWidth="1" outlineLevel="1"/>
    <col min="4" max="4" width="49.140625" style="165" customWidth="1" outlineLevel="1"/>
    <col min="5" max="5" width="33" style="248" customWidth="1" outlineLevel="1"/>
    <col min="6" max="7" width="41.5703125" style="164" customWidth="1" outlineLevel="2"/>
    <col min="8" max="8" width="41.5703125" customWidth="1" outlineLevel="2"/>
  </cols>
  <sheetData>
    <row r="1" spans="1:8" ht="87.75" customHeight="1" x14ac:dyDescent="0.25">
      <c r="A1" s="444" t="s">
        <v>604</v>
      </c>
      <c r="B1" s="445"/>
      <c r="C1" s="445"/>
      <c r="D1" s="445"/>
      <c r="E1" s="446"/>
      <c r="F1" s="450" t="s">
        <v>549</v>
      </c>
      <c r="G1" s="451"/>
      <c r="H1" s="451"/>
    </row>
    <row r="2" spans="1:8" ht="84.75" customHeight="1" x14ac:dyDescent="0.25">
      <c r="A2" s="253" t="s">
        <v>594</v>
      </c>
      <c r="B2" s="253" t="s">
        <v>1218</v>
      </c>
      <c r="C2" s="254" t="s">
        <v>1916</v>
      </c>
      <c r="D2" s="111"/>
      <c r="E2" s="237"/>
      <c r="F2" s="166"/>
      <c r="G2" s="166"/>
      <c r="H2" s="74"/>
    </row>
    <row r="3" spans="1:8" s="70" customFormat="1" ht="57" customHeight="1" outlineLevel="1" x14ac:dyDescent="0.35">
      <c r="A3" s="68" t="s">
        <v>318</v>
      </c>
      <c r="B3" s="68" t="s">
        <v>1042</v>
      </c>
      <c r="C3" s="112" t="s">
        <v>601</v>
      </c>
      <c r="D3" s="113" t="s">
        <v>18</v>
      </c>
      <c r="E3" s="238"/>
      <c r="F3" s="167"/>
      <c r="G3" s="167"/>
      <c r="H3" s="73"/>
    </row>
    <row r="4" spans="1:8" ht="57" customHeight="1" outlineLevel="2" x14ac:dyDescent="0.25">
      <c r="A4" s="58" t="s">
        <v>320</v>
      </c>
      <c r="B4" s="58" t="s">
        <v>321</v>
      </c>
      <c r="C4" s="114" t="s">
        <v>322</v>
      </c>
      <c r="D4" s="114" t="s">
        <v>760</v>
      </c>
      <c r="E4" s="60" t="s">
        <v>333</v>
      </c>
      <c r="F4" s="447" t="s">
        <v>334</v>
      </c>
      <c r="G4" s="447"/>
      <c r="H4" s="447"/>
    </row>
    <row r="5" spans="1:8" ht="101.25" customHeight="1" outlineLevel="2" x14ac:dyDescent="0.25">
      <c r="A5" s="288" t="s">
        <v>103</v>
      </c>
      <c r="B5" s="288" t="s">
        <v>1223</v>
      </c>
      <c r="C5" s="289" t="s">
        <v>550</v>
      </c>
      <c r="D5" s="290" t="s">
        <v>1414</v>
      </c>
      <c r="E5" s="291" t="s">
        <v>813</v>
      </c>
      <c r="F5" s="168" t="s">
        <v>253</v>
      </c>
      <c r="G5" s="168" t="s">
        <v>254</v>
      </c>
      <c r="H5" s="61" t="s">
        <v>319</v>
      </c>
    </row>
    <row r="6" spans="1:8" ht="65.25" customHeight="1" outlineLevel="3" x14ac:dyDescent="0.25">
      <c r="A6" s="4" t="s">
        <v>1009</v>
      </c>
      <c r="B6" s="4" t="s">
        <v>1548</v>
      </c>
      <c r="C6" s="117" t="s">
        <v>564</v>
      </c>
      <c r="D6" s="118" t="s">
        <v>758</v>
      </c>
      <c r="E6" s="227" t="s">
        <v>18</v>
      </c>
      <c r="F6" s="233" t="s">
        <v>281</v>
      </c>
      <c r="G6" s="233" t="s">
        <v>317</v>
      </c>
      <c r="H6" s="235" t="s">
        <v>814</v>
      </c>
    </row>
    <row r="7" spans="1:8" ht="118.5" customHeight="1" outlineLevel="3" x14ac:dyDescent="0.25">
      <c r="A7" s="19" t="s">
        <v>104</v>
      </c>
      <c r="B7" s="84" t="s">
        <v>1419</v>
      </c>
      <c r="C7" s="6" t="s">
        <v>1092</v>
      </c>
      <c r="D7" s="6" t="s">
        <v>1093</v>
      </c>
      <c r="E7" s="239"/>
      <c r="F7" s="6" t="s">
        <v>459</v>
      </c>
      <c r="G7" s="6" t="s">
        <v>1198</v>
      </c>
      <c r="H7" s="3"/>
    </row>
    <row r="8" spans="1:8" ht="118.5" customHeight="1" outlineLevel="3" x14ac:dyDescent="0.25">
      <c r="A8" s="19" t="s">
        <v>105</v>
      </c>
      <c r="B8" s="84" t="s">
        <v>1415</v>
      </c>
      <c r="C8" s="6" t="s">
        <v>750</v>
      </c>
      <c r="D8" s="6" t="s">
        <v>1416</v>
      </c>
      <c r="E8" s="239"/>
      <c r="F8" s="6" t="s">
        <v>552</v>
      </c>
      <c r="G8" s="6" t="s">
        <v>1198</v>
      </c>
      <c r="H8" s="3"/>
    </row>
    <row r="9" spans="1:8" ht="186.75" customHeight="1" outlineLevel="3" x14ac:dyDescent="0.25">
      <c r="A9" s="19" t="s">
        <v>106</v>
      </c>
      <c r="B9" s="84" t="s">
        <v>1584</v>
      </c>
      <c r="C9" s="6" t="s">
        <v>1094</v>
      </c>
      <c r="D9" s="6" t="s">
        <v>1252</v>
      </c>
      <c r="E9" s="240"/>
      <c r="F9" s="6" t="s">
        <v>460</v>
      </c>
      <c r="G9" s="6" t="s">
        <v>1198</v>
      </c>
      <c r="H9" s="3"/>
    </row>
    <row r="10" spans="1:8" ht="123.75" customHeight="1" outlineLevel="3" x14ac:dyDescent="0.25">
      <c r="A10" s="19" t="s">
        <v>107</v>
      </c>
      <c r="B10" s="84" t="s">
        <v>1417</v>
      </c>
      <c r="C10" s="6" t="s">
        <v>1418</v>
      </c>
      <c r="D10" s="6" t="s">
        <v>745</v>
      </c>
      <c r="E10" s="240"/>
      <c r="F10" s="6" t="s">
        <v>1875</v>
      </c>
      <c r="G10" s="6" t="s">
        <v>1198</v>
      </c>
      <c r="H10" s="3"/>
    </row>
    <row r="11" spans="1:8" ht="145.5" customHeight="1" outlineLevel="3" x14ac:dyDescent="0.25">
      <c r="A11" s="19" t="s">
        <v>108</v>
      </c>
      <c r="B11" s="84" t="s">
        <v>1420</v>
      </c>
      <c r="C11" s="6" t="s">
        <v>1585</v>
      </c>
      <c r="D11" s="6" t="s">
        <v>1586</v>
      </c>
      <c r="E11" s="240"/>
      <c r="F11" s="6" t="s">
        <v>1874</v>
      </c>
      <c r="G11" s="6" t="s">
        <v>1198</v>
      </c>
      <c r="H11" s="3"/>
    </row>
    <row r="12" spans="1:8" ht="145.5" customHeight="1" outlineLevel="3" x14ac:dyDescent="0.25">
      <c r="A12" s="19" t="s">
        <v>109</v>
      </c>
      <c r="B12" s="84" t="s">
        <v>1421</v>
      </c>
      <c r="C12" s="6" t="s">
        <v>1587</v>
      </c>
      <c r="D12" s="6" t="s">
        <v>1588</v>
      </c>
      <c r="E12" s="240"/>
      <c r="F12" s="6" t="s">
        <v>1095</v>
      </c>
      <c r="G12" s="6" t="s">
        <v>1198</v>
      </c>
      <c r="H12" s="3"/>
    </row>
    <row r="13" spans="1:8" ht="123.75" customHeight="1" outlineLevel="3" x14ac:dyDescent="0.25">
      <c r="A13" s="19" t="s">
        <v>110</v>
      </c>
      <c r="B13" s="84" t="s">
        <v>1422</v>
      </c>
      <c r="C13" s="6" t="s">
        <v>1589</v>
      </c>
      <c r="D13" s="6" t="s">
        <v>1423</v>
      </c>
      <c r="E13" s="240"/>
      <c r="F13" s="6" t="s">
        <v>795</v>
      </c>
      <c r="G13" s="6" t="s">
        <v>1198</v>
      </c>
      <c r="H13" s="3"/>
    </row>
    <row r="14" spans="1:8" ht="81.75" customHeight="1" outlineLevel="3" x14ac:dyDescent="0.25">
      <c r="A14" s="19" t="s">
        <v>316</v>
      </c>
      <c r="B14" s="84" t="s">
        <v>1424</v>
      </c>
      <c r="C14" s="6" t="s">
        <v>1425</v>
      </c>
      <c r="D14" s="6" t="s">
        <v>553</v>
      </c>
      <c r="E14" s="239"/>
      <c r="F14" s="6" t="s">
        <v>752</v>
      </c>
      <c r="G14" s="6" t="s">
        <v>1198</v>
      </c>
      <c r="H14" s="3"/>
    </row>
    <row r="15" spans="1:8" ht="150.75" customHeight="1" outlineLevel="3" x14ac:dyDescent="0.25">
      <c r="A15" s="19" t="s">
        <v>335</v>
      </c>
      <c r="B15" s="84" t="s">
        <v>1426</v>
      </c>
      <c r="C15" s="6" t="s">
        <v>1427</v>
      </c>
      <c r="D15" s="6" t="s">
        <v>753</v>
      </c>
      <c r="E15" s="239"/>
      <c r="F15" s="6" t="s">
        <v>754</v>
      </c>
      <c r="G15" s="6" t="s">
        <v>1198</v>
      </c>
      <c r="H15" s="3"/>
    </row>
    <row r="16" spans="1:8" ht="90" outlineLevel="3" x14ac:dyDescent="0.25">
      <c r="A16" s="19" t="s">
        <v>347</v>
      </c>
      <c r="B16" s="84" t="s">
        <v>1008</v>
      </c>
      <c r="C16" s="6" t="s">
        <v>112</v>
      </c>
      <c r="D16" s="6" t="s">
        <v>433</v>
      </c>
      <c r="E16" s="239"/>
      <c r="F16" s="6" t="s">
        <v>751</v>
      </c>
      <c r="G16" s="6" t="s">
        <v>1198</v>
      </c>
      <c r="H16" s="3"/>
    </row>
    <row r="17" spans="1:8" ht="60" outlineLevel="3" x14ac:dyDescent="0.25">
      <c r="A17" s="19" t="s">
        <v>362</v>
      </c>
      <c r="B17" s="84" t="s">
        <v>1428</v>
      </c>
      <c r="C17" s="6" t="s">
        <v>111</v>
      </c>
      <c r="D17" s="6" t="s">
        <v>755</v>
      </c>
      <c r="E17" s="239"/>
      <c r="F17" s="6" t="s">
        <v>756</v>
      </c>
      <c r="G17" s="6" t="s">
        <v>1198</v>
      </c>
      <c r="H17" s="3"/>
    </row>
    <row r="18" spans="1:8" ht="78" customHeight="1" outlineLevel="3" x14ac:dyDescent="0.25">
      <c r="A18" s="19" t="s">
        <v>719</v>
      </c>
      <c r="B18" s="85" t="s">
        <v>1429</v>
      </c>
      <c r="C18" s="6" t="s">
        <v>1097</v>
      </c>
      <c r="D18" s="6" t="s">
        <v>1053</v>
      </c>
      <c r="E18" s="241"/>
      <c r="F18" s="6" t="s">
        <v>796</v>
      </c>
      <c r="G18" s="6" t="s">
        <v>1198</v>
      </c>
      <c r="H18" s="3"/>
    </row>
    <row r="19" spans="1:8" ht="60" outlineLevel="3" x14ac:dyDescent="0.25">
      <c r="A19" s="19" t="s">
        <v>720</v>
      </c>
      <c r="B19" s="85" t="s">
        <v>1431</v>
      </c>
      <c r="C19" s="6" t="s">
        <v>1430</v>
      </c>
      <c r="D19" s="6" t="s">
        <v>661</v>
      </c>
      <c r="E19" s="241"/>
      <c r="F19" s="6" t="s">
        <v>361</v>
      </c>
      <c r="G19" s="6" t="s">
        <v>1198</v>
      </c>
      <c r="H19" s="3"/>
    </row>
    <row r="20" spans="1:8" ht="105" outlineLevel="3" x14ac:dyDescent="0.25">
      <c r="A20" s="19" t="s">
        <v>736</v>
      </c>
      <c r="B20" s="85" t="s">
        <v>1432</v>
      </c>
      <c r="C20" s="6" t="s">
        <v>1433</v>
      </c>
      <c r="D20" s="6" t="s">
        <v>1434</v>
      </c>
      <c r="E20" s="241"/>
      <c r="F20" s="6" t="s">
        <v>1876</v>
      </c>
      <c r="G20" s="6" t="s">
        <v>1198</v>
      </c>
      <c r="H20" s="3"/>
    </row>
    <row r="21" spans="1:8" ht="88.5" customHeight="1" outlineLevel="3" x14ac:dyDescent="0.25">
      <c r="A21" s="19" t="s">
        <v>743</v>
      </c>
      <c r="B21" s="84" t="s">
        <v>1054</v>
      </c>
      <c r="C21" s="6" t="s">
        <v>1055</v>
      </c>
      <c r="D21" s="6" t="s">
        <v>1435</v>
      </c>
      <c r="E21" s="239"/>
      <c r="F21" s="6" t="s">
        <v>744</v>
      </c>
      <c r="G21" s="6" t="s">
        <v>1198</v>
      </c>
      <c r="H21" s="3"/>
    </row>
    <row r="22" spans="1:8" ht="105" outlineLevel="3" x14ac:dyDescent="0.25">
      <c r="A22" s="19" t="s">
        <v>1096</v>
      </c>
      <c r="B22" s="84" t="s">
        <v>1437</v>
      </c>
      <c r="C22" s="6" t="s">
        <v>1438</v>
      </c>
      <c r="D22" s="6" t="s">
        <v>1436</v>
      </c>
      <c r="E22" s="239"/>
      <c r="F22" s="6" t="s">
        <v>757</v>
      </c>
      <c r="G22" s="6" t="s">
        <v>1198</v>
      </c>
      <c r="H22" s="3"/>
    </row>
    <row r="23" spans="1:8" ht="75" outlineLevel="3" x14ac:dyDescent="0.25">
      <c r="A23" s="19" t="s">
        <v>1893</v>
      </c>
      <c r="B23" s="84" t="s">
        <v>1439</v>
      </c>
      <c r="C23" s="6" t="s">
        <v>1440</v>
      </c>
      <c r="D23" s="6" t="s">
        <v>1441</v>
      </c>
      <c r="E23" s="239"/>
      <c r="F23" s="6" t="s">
        <v>461</v>
      </c>
      <c r="G23" s="6" t="s">
        <v>1198</v>
      </c>
      <c r="H23" s="3"/>
    </row>
    <row r="24" spans="1:8" ht="37.5" customHeight="1" outlineLevel="2" x14ac:dyDescent="0.25">
      <c r="A24" s="58" t="s">
        <v>320</v>
      </c>
      <c r="B24" s="58" t="s">
        <v>321</v>
      </c>
      <c r="C24" s="114" t="s">
        <v>322</v>
      </c>
      <c r="D24" s="114" t="s">
        <v>760</v>
      </c>
      <c r="E24" s="60" t="s">
        <v>333</v>
      </c>
      <c r="F24" s="447" t="s">
        <v>334</v>
      </c>
      <c r="G24" s="447"/>
      <c r="H24" s="447"/>
    </row>
    <row r="25" spans="1:8" ht="146.25" customHeight="1" outlineLevel="2" x14ac:dyDescent="0.25">
      <c r="A25" s="292" t="s">
        <v>251</v>
      </c>
      <c r="B25" s="288" t="s">
        <v>1224</v>
      </c>
      <c r="C25" s="289" t="s">
        <v>662</v>
      </c>
      <c r="D25" s="293" t="s">
        <v>1341</v>
      </c>
      <c r="E25" s="291" t="s">
        <v>1101</v>
      </c>
      <c r="F25" s="168" t="s">
        <v>253</v>
      </c>
      <c r="G25" s="168" t="s">
        <v>254</v>
      </c>
      <c r="H25" s="61" t="s">
        <v>319</v>
      </c>
    </row>
    <row r="26" spans="1:8" ht="64.5" customHeight="1" outlineLevel="3" x14ac:dyDescent="0.25">
      <c r="A26" s="117" t="s">
        <v>1009</v>
      </c>
      <c r="B26" s="4" t="s">
        <v>1548</v>
      </c>
      <c r="C26" s="117" t="s">
        <v>564</v>
      </c>
      <c r="D26" s="118" t="s">
        <v>758</v>
      </c>
      <c r="E26" s="227" t="s">
        <v>18</v>
      </c>
      <c r="F26" s="233" t="s">
        <v>281</v>
      </c>
      <c r="G26" s="233" t="s">
        <v>317</v>
      </c>
      <c r="H26" s="234" t="s">
        <v>815</v>
      </c>
    </row>
    <row r="27" spans="1:8" ht="89.25" customHeight="1" outlineLevel="3" x14ac:dyDescent="0.25">
      <c r="A27" s="19" t="s">
        <v>236</v>
      </c>
      <c r="B27" s="84" t="s">
        <v>730</v>
      </c>
      <c r="C27" s="6" t="s">
        <v>1442</v>
      </c>
      <c r="D27" s="6" t="s">
        <v>761</v>
      </c>
      <c r="E27" s="239"/>
      <c r="F27" s="6" t="s">
        <v>762</v>
      </c>
      <c r="G27" s="6" t="s">
        <v>1198</v>
      </c>
      <c r="H27" s="6"/>
    </row>
    <row r="28" spans="1:8" ht="72" customHeight="1" outlineLevel="3" x14ac:dyDescent="0.25">
      <c r="A28" s="19" t="s">
        <v>237</v>
      </c>
      <c r="B28" s="84" t="s">
        <v>747</v>
      </c>
      <c r="C28" s="6" t="s">
        <v>1443</v>
      </c>
      <c r="D28" s="6" t="s">
        <v>1102</v>
      </c>
      <c r="E28" s="239"/>
      <c r="F28" s="6" t="s">
        <v>1056</v>
      </c>
      <c r="G28" s="6" t="s">
        <v>1198</v>
      </c>
      <c r="H28" s="6"/>
    </row>
    <row r="29" spans="1:8" ht="95.25" customHeight="1" outlineLevel="3" x14ac:dyDescent="0.25">
      <c r="A29" s="19" t="s">
        <v>238</v>
      </c>
      <c r="B29" s="84" t="s">
        <v>381</v>
      </c>
      <c r="C29" s="6" t="s">
        <v>1444</v>
      </c>
      <c r="D29" s="6" t="s">
        <v>1103</v>
      </c>
      <c r="E29" s="239"/>
      <c r="F29" s="6" t="s">
        <v>462</v>
      </c>
      <c r="G29" s="6" t="s">
        <v>1198</v>
      </c>
      <c r="H29" s="6"/>
    </row>
    <row r="30" spans="1:8" ht="90" outlineLevel="3" x14ac:dyDescent="0.25">
      <c r="A30" s="19" t="s">
        <v>239</v>
      </c>
      <c r="B30" s="84" t="s">
        <v>763</v>
      </c>
      <c r="C30" s="6" t="s">
        <v>1445</v>
      </c>
      <c r="D30" s="6" t="s">
        <v>1446</v>
      </c>
      <c r="E30" s="239"/>
      <c r="F30" s="6" t="s">
        <v>764</v>
      </c>
      <c r="G30" s="6" t="s">
        <v>1198</v>
      </c>
      <c r="H30" s="6"/>
    </row>
    <row r="31" spans="1:8" ht="105" outlineLevel="3" x14ac:dyDescent="0.25">
      <c r="A31" s="19" t="s">
        <v>240</v>
      </c>
      <c r="B31" s="84" t="s">
        <v>1447</v>
      </c>
      <c r="C31" s="6" t="s">
        <v>1448</v>
      </c>
      <c r="D31" s="6" t="s">
        <v>1449</v>
      </c>
      <c r="E31" s="239"/>
      <c r="F31" s="6" t="s">
        <v>1117</v>
      </c>
      <c r="G31" s="6" t="s">
        <v>1198</v>
      </c>
      <c r="H31" s="6"/>
    </row>
    <row r="32" spans="1:8" ht="110.25" customHeight="1" outlineLevel="3" x14ac:dyDescent="0.25">
      <c r="A32" s="19" t="s">
        <v>241</v>
      </c>
      <c r="B32" s="84" t="s">
        <v>777</v>
      </c>
      <c r="C32" s="6" t="s">
        <v>1873</v>
      </c>
      <c r="D32" s="6" t="s">
        <v>1104</v>
      </c>
      <c r="E32" s="239"/>
      <c r="F32" s="6" t="s">
        <v>463</v>
      </c>
      <c r="G32" s="6" t="s">
        <v>1198</v>
      </c>
      <c r="H32" s="6"/>
    </row>
    <row r="33" spans="1:8" ht="138.75" customHeight="1" outlineLevel="3" x14ac:dyDescent="0.25">
      <c r="A33" s="19" t="s">
        <v>242</v>
      </c>
      <c r="B33" s="84" t="s">
        <v>1450</v>
      </c>
      <c r="C33" s="6" t="s">
        <v>1451</v>
      </c>
      <c r="D33" s="6" t="s">
        <v>434</v>
      </c>
      <c r="E33" s="239"/>
      <c r="F33" s="6" t="s">
        <v>765</v>
      </c>
      <c r="G33" s="6" t="s">
        <v>1198</v>
      </c>
      <c r="H33" s="6"/>
    </row>
    <row r="34" spans="1:8" ht="135" outlineLevel="3" x14ac:dyDescent="0.25">
      <c r="A34" s="19" t="s">
        <v>314</v>
      </c>
      <c r="B34" s="84" t="s">
        <v>1452</v>
      </c>
      <c r="C34" s="6" t="s">
        <v>1454</v>
      </c>
      <c r="D34" s="6" t="s">
        <v>1453</v>
      </c>
      <c r="E34" s="239"/>
      <c r="F34" s="6" t="s">
        <v>767</v>
      </c>
      <c r="G34" s="6" t="s">
        <v>1198</v>
      </c>
      <c r="H34" s="6"/>
    </row>
    <row r="35" spans="1:8" ht="104.25" customHeight="1" outlineLevel="3" x14ac:dyDescent="0.25">
      <c r="A35" s="19" t="s">
        <v>315</v>
      </c>
      <c r="B35" s="84" t="s">
        <v>766</v>
      </c>
      <c r="C35" s="6" t="s">
        <v>1100</v>
      </c>
      <c r="D35" s="6" t="s">
        <v>797</v>
      </c>
      <c r="E35" s="239"/>
      <c r="F35" s="6" t="s">
        <v>749</v>
      </c>
      <c r="G35" s="6" t="s">
        <v>1198</v>
      </c>
      <c r="H35" s="6"/>
    </row>
    <row r="36" spans="1:8" ht="60" outlineLevel="3" x14ac:dyDescent="0.25">
      <c r="A36" s="19" t="s">
        <v>748</v>
      </c>
      <c r="B36" s="84" t="s">
        <v>957</v>
      </c>
      <c r="C36" s="6" t="s">
        <v>1455</v>
      </c>
      <c r="D36" s="6" t="s">
        <v>435</v>
      </c>
      <c r="E36" s="239"/>
      <c r="F36" s="6" t="s">
        <v>464</v>
      </c>
      <c r="G36" s="6" t="s">
        <v>1198</v>
      </c>
      <c r="H36" s="6"/>
    </row>
    <row r="37" spans="1:8" s="70" customFormat="1" ht="62.25" customHeight="1" outlineLevel="1" x14ac:dyDescent="0.35">
      <c r="A37" s="68" t="s">
        <v>318</v>
      </c>
      <c r="B37" s="68" t="s">
        <v>1043</v>
      </c>
      <c r="C37" s="112" t="s">
        <v>551</v>
      </c>
      <c r="D37" s="113" t="s">
        <v>18</v>
      </c>
      <c r="E37" s="238"/>
      <c r="F37" s="167"/>
      <c r="G37" s="167"/>
      <c r="H37" s="73"/>
    </row>
    <row r="38" spans="1:8" ht="56.25" outlineLevel="2" x14ac:dyDescent="0.25">
      <c r="A38" s="58" t="s">
        <v>320</v>
      </c>
      <c r="B38" s="58" t="s">
        <v>321</v>
      </c>
      <c r="C38" s="114" t="s">
        <v>322</v>
      </c>
      <c r="D38" s="114" t="s">
        <v>760</v>
      </c>
      <c r="E38" s="60" t="s">
        <v>333</v>
      </c>
      <c r="F38" s="447" t="s">
        <v>334</v>
      </c>
      <c r="G38" s="447"/>
      <c r="H38" s="447"/>
    </row>
    <row r="39" spans="1:8" ht="170.25" customHeight="1" outlineLevel="3" x14ac:dyDescent="0.25">
      <c r="A39" s="288" t="s">
        <v>271</v>
      </c>
      <c r="B39" s="288" t="s">
        <v>1225</v>
      </c>
      <c r="C39" s="289" t="s">
        <v>562</v>
      </c>
      <c r="D39" s="290" t="s">
        <v>1456</v>
      </c>
      <c r="E39" s="294" t="s">
        <v>816</v>
      </c>
      <c r="F39" s="206" t="s">
        <v>253</v>
      </c>
      <c r="G39" s="206" t="s">
        <v>254</v>
      </c>
      <c r="H39" s="207" t="s">
        <v>319</v>
      </c>
    </row>
    <row r="40" spans="1:8" s="45" customFormat="1" ht="37.5" outlineLevel="4" x14ac:dyDescent="0.3">
      <c r="A40" s="4" t="s">
        <v>1009</v>
      </c>
      <c r="B40" s="4" t="s">
        <v>1548</v>
      </c>
      <c r="C40" s="117" t="s">
        <v>564</v>
      </c>
      <c r="D40" s="121" t="s">
        <v>758</v>
      </c>
      <c r="E40" s="227" t="s">
        <v>18</v>
      </c>
      <c r="F40" s="170" t="s">
        <v>281</v>
      </c>
      <c r="G40" s="170" t="s">
        <v>317</v>
      </c>
      <c r="H40" s="101" t="s">
        <v>817</v>
      </c>
    </row>
    <row r="41" spans="1:8" ht="159.75" customHeight="1" outlineLevel="4" x14ac:dyDescent="0.25">
      <c r="A41" s="19" t="s">
        <v>272</v>
      </c>
      <c r="B41" s="84" t="s">
        <v>1459</v>
      </c>
      <c r="C41" s="6" t="s">
        <v>1457</v>
      </c>
      <c r="D41" s="6" t="s">
        <v>1458</v>
      </c>
      <c r="E41" s="239"/>
      <c r="F41" s="6" t="s">
        <v>768</v>
      </c>
      <c r="G41" s="6" t="s">
        <v>1198</v>
      </c>
      <c r="H41" s="3"/>
    </row>
    <row r="42" spans="1:8" ht="159.75" customHeight="1" outlineLevel="4" x14ac:dyDescent="0.25">
      <c r="A42" s="19" t="s">
        <v>273</v>
      </c>
      <c r="B42" s="84" t="s">
        <v>1485</v>
      </c>
      <c r="C42" s="6" t="s">
        <v>1460</v>
      </c>
      <c r="D42" s="6" t="s">
        <v>1461</v>
      </c>
      <c r="E42" s="239"/>
      <c r="F42" s="6" t="s">
        <v>1877</v>
      </c>
      <c r="G42" s="6" t="s">
        <v>1198</v>
      </c>
      <c r="H42" s="3"/>
    </row>
    <row r="43" spans="1:8" ht="157.5" customHeight="1" outlineLevel="4" x14ac:dyDescent="0.25">
      <c r="A43" s="19" t="s">
        <v>274</v>
      </c>
      <c r="B43" s="84" t="s">
        <v>1462</v>
      </c>
      <c r="C43" s="6" t="s">
        <v>1464</v>
      </c>
      <c r="D43" s="6" t="s">
        <v>1463</v>
      </c>
      <c r="E43" s="240"/>
      <c r="F43" s="10" t="s">
        <v>1106</v>
      </c>
      <c r="G43" s="6" t="s">
        <v>1198</v>
      </c>
      <c r="H43" s="3"/>
    </row>
    <row r="44" spans="1:8" ht="108" customHeight="1" outlineLevel="4" x14ac:dyDescent="0.25">
      <c r="A44" s="19" t="s">
        <v>275</v>
      </c>
      <c r="B44" s="84" t="s">
        <v>1465</v>
      </c>
      <c r="C44" s="6" t="s">
        <v>1466</v>
      </c>
      <c r="D44" s="6" t="s">
        <v>1467</v>
      </c>
      <c r="E44" s="240"/>
      <c r="F44" s="6" t="s">
        <v>769</v>
      </c>
      <c r="G44" s="6" t="s">
        <v>1198</v>
      </c>
      <c r="H44" s="3"/>
    </row>
    <row r="45" spans="1:8" ht="90" outlineLevel="4" x14ac:dyDescent="0.25">
      <c r="A45" s="19" t="s">
        <v>276</v>
      </c>
      <c r="B45" s="84" t="s">
        <v>1468</v>
      </c>
      <c r="C45" s="6" t="s">
        <v>1057</v>
      </c>
      <c r="D45" s="6" t="s">
        <v>727</v>
      </c>
      <c r="E45" s="240"/>
      <c r="F45" s="10" t="s">
        <v>1107</v>
      </c>
      <c r="G45" s="6" t="s">
        <v>1198</v>
      </c>
      <c r="H45" s="3"/>
    </row>
    <row r="46" spans="1:8" ht="90" outlineLevel="4" x14ac:dyDescent="0.25">
      <c r="A46" s="19" t="s">
        <v>277</v>
      </c>
      <c r="B46" s="84" t="s">
        <v>1469</v>
      </c>
      <c r="C46" s="6" t="s">
        <v>726</v>
      </c>
      <c r="D46" s="6" t="s">
        <v>728</v>
      </c>
      <c r="E46" s="240"/>
      <c r="F46" s="10" t="s">
        <v>729</v>
      </c>
      <c r="G46" s="6" t="s">
        <v>1198</v>
      </c>
      <c r="H46" s="3"/>
    </row>
    <row r="47" spans="1:8" ht="105" outlineLevel="4" x14ac:dyDescent="0.25">
      <c r="A47" s="19" t="s">
        <v>278</v>
      </c>
      <c r="B47" s="84" t="s">
        <v>1470</v>
      </c>
      <c r="C47" s="6" t="s">
        <v>1471</v>
      </c>
      <c r="D47" s="6" t="s">
        <v>770</v>
      </c>
      <c r="E47" s="239"/>
      <c r="F47" s="6" t="s">
        <v>1105</v>
      </c>
      <c r="G47" s="6" t="s">
        <v>1198</v>
      </c>
      <c r="H47" s="3"/>
    </row>
    <row r="48" spans="1:8" ht="56.25" outlineLevel="2" x14ac:dyDescent="0.25">
      <c r="A48" s="58" t="s">
        <v>320</v>
      </c>
      <c r="B48" s="58" t="s">
        <v>321</v>
      </c>
      <c r="C48" s="114" t="s">
        <v>322</v>
      </c>
      <c r="D48" s="114" t="s">
        <v>760</v>
      </c>
      <c r="E48" s="60" t="s">
        <v>333</v>
      </c>
      <c r="F48" s="447" t="s">
        <v>334</v>
      </c>
      <c r="G48" s="447"/>
      <c r="H48" s="447"/>
    </row>
    <row r="49" spans="1:8" ht="138.75" customHeight="1" outlineLevel="2" x14ac:dyDescent="0.25">
      <c r="A49" s="288" t="s">
        <v>261</v>
      </c>
      <c r="B49" s="288" t="s">
        <v>1226</v>
      </c>
      <c r="C49" s="289" t="s">
        <v>1040</v>
      </c>
      <c r="D49" s="290" t="s">
        <v>1472</v>
      </c>
      <c r="E49" s="295" t="s">
        <v>818</v>
      </c>
      <c r="F49" s="168" t="s">
        <v>253</v>
      </c>
      <c r="G49" s="168" t="s">
        <v>254</v>
      </c>
      <c r="H49" s="61" t="s">
        <v>319</v>
      </c>
    </row>
    <row r="50" spans="1:8" ht="64.5" customHeight="1" outlineLevel="3" x14ac:dyDescent="0.25">
      <c r="A50" s="4" t="s">
        <v>1009</v>
      </c>
      <c r="B50" s="4" t="s">
        <v>1583</v>
      </c>
      <c r="C50" s="117" t="s">
        <v>564</v>
      </c>
      <c r="D50" s="118" t="s">
        <v>758</v>
      </c>
      <c r="E50" s="227" t="s">
        <v>18</v>
      </c>
      <c r="F50" s="170" t="s">
        <v>281</v>
      </c>
      <c r="G50" s="170" t="s">
        <v>317</v>
      </c>
      <c r="H50" s="101" t="s">
        <v>819</v>
      </c>
    </row>
    <row r="51" spans="1:8" ht="116.25" customHeight="1" outlineLevel="3" x14ac:dyDescent="0.25">
      <c r="A51" s="19" t="s">
        <v>262</v>
      </c>
      <c r="B51" s="84" t="s">
        <v>1473</v>
      </c>
      <c r="C51" s="6" t="s">
        <v>1474</v>
      </c>
      <c r="D51" s="6" t="s">
        <v>1475</v>
      </c>
      <c r="E51" s="240"/>
      <c r="F51" s="10" t="s">
        <v>1110</v>
      </c>
      <c r="G51" s="6" t="s">
        <v>1198</v>
      </c>
      <c r="H51" s="10"/>
    </row>
    <row r="52" spans="1:8" ht="75" outlineLevel="3" x14ac:dyDescent="0.25">
      <c r="A52" s="19" t="s">
        <v>263</v>
      </c>
      <c r="B52" s="84" t="s">
        <v>958</v>
      </c>
      <c r="C52" s="6" t="s">
        <v>113</v>
      </c>
      <c r="D52" s="6" t="s">
        <v>746</v>
      </c>
      <c r="E52" s="240"/>
      <c r="F52" s="10" t="s">
        <v>1111</v>
      </c>
      <c r="G52" s="6" t="s">
        <v>1198</v>
      </c>
      <c r="H52" s="10"/>
    </row>
    <row r="53" spans="1:8" ht="63.75" customHeight="1" outlineLevel="3" x14ac:dyDescent="0.25">
      <c r="A53" s="19" t="s">
        <v>264</v>
      </c>
      <c r="B53" s="84" t="s">
        <v>1476</v>
      </c>
      <c r="C53" s="6" t="s">
        <v>1477</v>
      </c>
      <c r="D53" s="6" t="s">
        <v>771</v>
      </c>
      <c r="E53" s="240"/>
      <c r="F53" s="10" t="s">
        <v>1112</v>
      </c>
      <c r="G53" s="6" t="s">
        <v>1198</v>
      </c>
      <c r="H53" s="10"/>
    </row>
    <row r="54" spans="1:8" ht="126" customHeight="1" outlineLevel="3" x14ac:dyDescent="0.25">
      <c r="A54" s="19" t="s">
        <v>265</v>
      </c>
      <c r="B54" s="84" t="s">
        <v>382</v>
      </c>
      <c r="C54" s="6" t="s">
        <v>1108</v>
      </c>
      <c r="D54" s="6" t="s">
        <v>663</v>
      </c>
      <c r="E54" s="240"/>
      <c r="F54" s="10" t="s">
        <v>1113</v>
      </c>
      <c r="G54" s="6" t="s">
        <v>1198</v>
      </c>
      <c r="H54" s="10"/>
    </row>
    <row r="55" spans="1:8" ht="110.25" customHeight="1" outlineLevel="3" x14ac:dyDescent="0.25">
      <c r="A55" s="19" t="s">
        <v>266</v>
      </c>
      <c r="B55" s="84" t="s">
        <v>383</v>
      </c>
      <c r="C55" s="6" t="s">
        <v>1478</v>
      </c>
      <c r="D55" s="6" t="s">
        <v>772</v>
      </c>
      <c r="E55" s="240"/>
      <c r="F55" s="10" t="s">
        <v>664</v>
      </c>
      <c r="G55" s="6" t="s">
        <v>1198</v>
      </c>
      <c r="H55" s="10"/>
    </row>
    <row r="56" spans="1:8" ht="110.25" customHeight="1" outlineLevel="3" x14ac:dyDescent="0.25">
      <c r="A56" s="19" t="s">
        <v>267</v>
      </c>
      <c r="B56" s="85" t="s">
        <v>1479</v>
      </c>
      <c r="C56" s="6" t="s">
        <v>1480</v>
      </c>
      <c r="D56" s="6" t="s">
        <v>336</v>
      </c>
      <c r="E56" s="240"/>
      <c r="F56" s="6" t="s">
        <v>1114</v>
      </c>
      <c r="G56" s="6" t="s">
        <v>1198</v>
      </c>
      <c r="H56" s="6"/>
    </row>
    <row r="57" spans="1:8" ht="138" customHeight="1" outlineLevel="3" x14ac:dyDescent="0.25">
      <c r="A57" s="19" t="s">
        <v>268</v>
      </c>
      <c r="B57" s="84" t="s">
        <v>1037</v>
      </c>
      <c r="C57" s="6" t="s">
        <v>1481</v>
      </c>
      <c r="D57" s="6" t="s">
        <v>773</v>
      </c>
      <c r="E57" s="240"/>
      <c r="F57" s="10" t="s">
        <v>1115</v>
      </c>
      <c r="G57" s="6" t="s">
        <v>1198</v>
      </c>
      <c r="H57" s="10"/>
    </row>
    <row r="58" spans="1:8" ht="121.5" customHeight="1" outlineLevel="3" x14ac:dyDescent="0.25">
      <c r="A58" s="19" t="s">
        <v>269</v>
      </c>
      <c r="B58" s="84" t="s">
        <v>1038</v>
      </c>
      <c r="C58" s="122" t="s">
        <v>1109</v>
      </c>
      <c r="D58" s="6" t="s">
        <v>1367</v>
      </c>
      <c r="E58" s="240"/>
      <c r="F58" s="10" t="s">
        <v>1116</v>
      </c>
      <c r="G58" s="6" t="s">
        <v>1198</v>
      </c>
      <c r="H58" s="10"/>
    </row>
    <row r="59" spans="1:8" ht="120" outlineLevel="3" x14ac:dyDescent="0.25">
      <c r="A59" s="19" t="s">
        <v>308</v>
      </c>
      <c r="B59" s="84" t="s">
        <v>384</v>
      </c>
      <c r="C59" s="6" t="s">
        <v>1482</v>
      </c>
      <c r="D59" s="6" t="s">
        <v>1483</v>
      </c>
      <c r="E59" s="240"/>
      <c r="F59" s="10" t="s">
        <v>337</v>
      </c>
      <c r="G59" s="6" t="s">
        <v>1198</v>
      </c>
      <c r="H59" s="10"/>
    </row>
    <row r="60" spans="1:8" ht="60" outlineLevel="3" x14ac:dyDescent="0.25">
      <c r="A60" s="19" t="s">
        <v>270</v>
      </c>
      <c r="B60" s="84" t="s">
        <v>959</v>
      </c>
      <c r="C60" s="6" t="s">
        <v>1484</v>
      </c>
      <c r="D60" s="6" t="s">
        <v>774</v>
      </c>
      <c r="E60" s="240"/>
      <c r="F60" s="75" t="s">
        <v>168</v>
      </c>
      <c r="G60" s="6" t="s">
        <v>1198</v>
      </c>
      <c r="H60" s="75"/>
    </row>
    <row r="61" spans="1:8" s="70" customFormat="1" ht="57" customHeight="1" outlineLevel="1" x14ac:dyDescent="0.35">
      <c r="A61" s="68" t="s">
        <v>318</v>
      </c>
      <c r="B61" s="68" t="s">
        <v>1058</v>
      </c>
      <c r="C61" s="112" t="s">
        <v>593</v>
      </c>
      <c r="D61" s="113" t="s">
        <v>18</v>
      </c>
      <c r="E61" s="238"/>
      <c r="F61" s="173"/>
      <c r="G61" s="174"/>
      <c r="H61" s="76"/>
    </row>
    <row r="62" spans="1:8" ht="49.5" customHeight="1" outlineLevel="2" x14ac:dyDescent="0.25">
      <c r="A62" s="58" t="s">
        <v>320</v>
      </c>
      <c r="B62" s="58" t="s">
        <v>321</v>
      </c>
      <c r="C62" s="114" t="s">
        <v>322</v>
      </c>
      <c r="D62" s="114" t="s">
        <v>760</v>
      </c>
      <c r="E62" s="60" t="s">
        <v>333</v>
      </c>
      <c r="F62" s="448" t="s">
        <v>334</v>
      </c>
      <c r="G62" s="449"/>
      <c r="H62" s="449"/>
    </row>
    <row r="63" spans="1:8" ht="113.25" customHeight="1" outlineLevel="2" x14ac:dyDescent="0.25">
      <c r="A63" s="288" t="s">
        <v>114</v>
      </c>
      <c r="B63" s="288" t="s">
        <v>1227</v>
      </c>
      <c r="C63" s="289" t="s">
        <v>1486</v>
      </c>
      <c r="D63" s="290" t="s">
        <v>1340</v>
      </c>
      <c r="E63" s="295" t="s">
        <v>1118</v>
      </c>
      <c r="F63" s="168" t="s">
        <v>253</v>
      </c>
      <c r="G63" s="168" t="s">
        <v>254</v>
      </c>
      <c r="H63" s="61" t="s">
        <v>319</v>
      </c>
    </row>
    <row r="64" spans="1:8" ht="37.5" outlineLevel="3" x14ac:dyDescent="0.25">
      <c r="A64" s="4" t="s">
        <v>1009</v>
      </c>
      <c r="B64" s="4" t="s">
        <v>1541</v>
      </c>
      <c r="C64" s="117" t="s">
        <v>564</v>
      </c>
      <c r="D64" s="118" t="s">
        <v>758</v>
      </c>
      <c r="E64" s="227" t="s">
        <v>18</v>
      </c>
      <c r="F64" s="170" t="s">
        <v>281</v>
      </c>
      <c r="G64" s="170" t="s">
        <v>317</v>
      </c>
      <c r="H64" s="101" t="s">
        <v>590</v>
      </c>
    </row>
    <row r="65" spans="1:8" ht="120" outlineLevel="3" x14ac:dyDescent="0.25">
      <c r="A65" s="19" t="s">
        <v>119</v>
      </c>
      <c r="B65" s="85" t="s">
        <v>1487</v>
      </c>
      <c r="C65" s="6" t="s">
        <v>1488</v>
      </c>
      <c r="D65" s="6" t="s">
        <v>339</v>
      </c>
      <c r="E65" s="240"/>
      <c r="F65" s="6" t="s">
        <v>665</v>
      </c>
      <c r="G65" s="6" t="s">
        <v>1198</v>
      </c>
      <c r="H65" s="3"/>
    </row>
    <row r="66" spans="1:8" ht="174" customHeight="1" outlineLevel="3" x14ac:dyDescent="0.25">
      <c r="A66" s="19" t="s">
        <v>120</v>
      </c>
      <c r="B66" s="85" t="s">
        <v>1031</v>
      </c>
      <c r="C66" s="6" t="s">
        <v>1489</v>
      </c>
      <c r="D66" s="6" t="s">
        <v>1490</v>
      </c>
      <c r="E66" s="240"/>
      <c r="F66" s="6" t="s">
        <v>666</v>
      </c>
      <c r="G66" s="6" t="s">
        <v>1198</v>
      </c>
      <c r="H66" s="3"/>
    </row>
    <row r="67" spans="1:8" ht="105" outlineLevel="3" x14ac:dyDescent="0.25">
      <c r="A67" s="19" t="s">
        <v>121</v>
      </c>
      <c r="B67" s="85" t="s">
        <v>385</v>
      </c>
      <c r="C67" s="6" t="s">
        <v>775</v>
      </c>
      <c r="D67" s="6" t="s">
        <v>340</v>
      </c>
      <c r="E67" s="240"/>
      <c r="F67" s="6" t="s">
        <v>667</v>
      </c>
      <c r="G67" s="6" t="s">
        <v>1199</v>
      </c>
      <c r="H67" s="3"/>
    </row>
    <row r="68" spans="1:8" ht="105" outlineLevel="3" x14ac:dyDescent="0.25">
      <c r="A68" s="19" t="s">
        <v>338</v>
      </c>
      <c r="B68" s="85" t="s">
        <v>724</v>
      </c>
      <c r="C68" s="6" t="s">
        <v>725</v>
      </c>
      <c r="D68" s="6" t="s">
        <v>1491</v>
      </c>
      <c r="E68" s="240"/>
      <c r="F68" s="6" t="s">
        <v>465</v>
      </c>
      <c r="G68" s="6" t="s">
        <v>1198</v>
      </c>
      <c r="H68" s="3"/>
    </row>
    <row r="69" spans="1:8" ht="56.25" outlineLevel="2" x14ac:dyDescent="0.25">
      <c r="A69" s="58" t="s">
        <v>320</v>
      </c>
      <c r="B69" s="58" t="s">
        <v>321</v>
      </c>
      <c r="C69" s="114" t="s">
        <v>322</v>
      </c>
      <c r="D69" s="114" t="s">
        <v>760</v>
      </c>
      <c r="E69" s="60" t="s">
        <v>333</v>
      </c>
      <c r="F69" s="447" t="s">
        <v>334</v>
      </c>
      <c r="G69" s="447"/>
      <c r="H69" s="447"/>
    </row>
    <row r="70" spans="1:8" ht="126.75" customHeight="1" outlineLevel="2" x14ac:dyDescent="0.25">
      <c r="A70" s="288" t="s">
        <v>115</v>
      </c>
      <c r="B70" s="288" t="s">
        <v>1228</v>
      </c>
      <c r="C70" s="289" t="s">
        <v>560</v>
      </c>
      <c r="D70" s="290" t="s">
        <v>1339</v>
      </c>
      <c r="E70" s="295" t="s">
        <v>820</v>
      </c>
      <c r="F70" s="168" t="s">
        <v>253</v>
      </c>
      <c r="G70" s="168" t="s">
        <v>254</v>
      </c>
      <c r="H70" s="61" t="s">
        <v>319</v>
      </c>
    </row>
    <row r="71" spans="1:8" ht="37.5" outlineLevel="3" x14ac:dyDescent="0.25">
      <c r="A71" s="4" t="s">
        <v>1009</v>
      </c>
      <c r="B71" s="4" t="s">
        <v>1548</v>
      </c>
      <c r="C71" s="117" t="s">
        <v>564</v>
      </c>
      <c r="D71" s="118" t="s">
        <v>758</v>
      </c>
      <c r="E71" s="227" t="s">
        <v>18</v>
      </c>
      <c r="F71" s="170" t="s">
        <v>281</v>
      </c>
      <c r="G71" s="170" t="s">
        <v>317</v>
      </c>
      <c r="H71" s="101" t="s">
        <v>591</v>
      </c>
    </row>
    <row r="72" spans="1:8" ht="64.5" customHeight="1" outlineLevel="3" x14ac:dyDescent="0.25">
      <c r="A72" s="19" t="s">
        <v>122</v>
      </c>
      <c r="B72" s="85" t="s">
        <v>1119</v>
      </c>
      <c r="C72" s="6" t="s">
        <v>1492</v>
      </c>
      <c r="D72" s="6" t="s">
        <v>1493</v>
      </c>
      <c r="E72" s="240"/>
      <c r="F72" s="6" t="s">
        <v>323</v>
      </c>
      <c r="G72" s="6" t="s">
        <v>1198</v>
      </c>
      <c r="H72" s="3"/>
    </row>
    <row r="73" spans="1:8" ht="144" customHeight="1" outlineLevel="3" x14ac:dyDescent="0.25">
      <c r="A73" s="19" t="s">
        <v>123</v>
      </c>
      <c r="B73" s="85" t="s">
        <v>1494</v>
      </c>
      <c r="C73" s="6" t="s">
        <v>1120</v>
      </c>
      <c r="D73" s="6" t="s">
        <v>1121</v>
      </c>
      <c r="E73" s="240"/>
      <c r="F73" s="6" t="s">
        <v>1122</v>
      </c>
      <c r="G73" s="6" t="s">
        <v>1198</v>
      </c>
      <c r="H73" s="3"/>
    </row>
    <row r="74" spans="1:8" ht="130.5" customHeight="1" outlineLevel="3" x14ac:dyDescent="0.25">
      <c r="A74" s="19" t="s">
        <v>124</v>
      </c>
      <c r="B74" s="85" t="s">
        <v>1039</v>
      </c>
      <c r="C74" s="6" t="s">
        <v>1294</v>
      </c>
      <c r="D74" s="6" t="s">
        <v>1495</v>
      </c>
      <c r="E74" s="240"/>
      <c r="F74" s="6" t="s">
        <v>1123</v>
      </c>
      <c r="G74" s="6" t="s">
        <v>1198</v>
      </c>
      <c r="H74" s="3"/>
    </row>
    <row r="75" spans="1:8" ht="105" outlineLevel="3" x14ac:dyDescent="0.25">
      <c r="A75" s="19" t="s">
        <v>125</v>
      </c>
      <c r="B75" s="85" t="s">
        <v>776</v>
      </c>
      <c r="C75" s="6" t="s">
        <v>1496</v>
      </c>
      <c r="D75" s="6" t="s">
        <v>1135</v>
      </c>
      <c r="E75" s="240"/>
      <c r="F75" s="6" t="s">
        <v>1124</v>
      </c>
      <c r="G75" s="6" t="s">
        <v>1198</v>
      </c>
      <c r="H75" s="3"/>
    </row>
    <row r="76" spans="1:8" ht="121.5" customHeight="1" outlineLevel="3" x14ac:dyDescent="0.25">
      <c r="A76" s="19" t="s">
        <v>235</v>
      </c>
      <c r="B76" s="85" t="s">
        <v>1497</v>
      </c>
      <c r="C76" s="6" t="s">
        <v>1499</v>
      </c>
      <c r="D76" s="6" t="s">
        <v>1253</v>
      </c>
      <c r="E76" s="240"/>
      <c r="F76" s="6" t="s">
        <v>1125</v>
      </c>
      <c r="G76" s="6" t="s">
        <v>1200</v>
      </c>
      <c r="H76" s="3"/>
    </row>
    <row r="77" spans="1:8" ht="56.25" customHeight="1" outlineLevel="2" x14ac:dyDescent="0.25">
      <c r="A77" s="58" t="s">
        <v>320</v>
      </c>
      <c r="B77" s="58" t="s">
        <v>321</v>
      </c>
      <c r="C77" s="114" t="s">
        <v>322</v>
      </c>
      <c r="D77" s="114" t="s">
        <v>760</v>
      </c>
      <c r="E77" s="60" t="s">
        <v>333</v>
      </c>
      <c r="F77" s="447" t="s">
        <v>334</v>
      </c>
      <c r="G77" s="447"/>
      <c r="H77" s="447"/>
    </row>
    <row r="78" spans="1:8" s="223" customFormat="1" ht="105" customHeight="1" outlineLevel="2" x14ac:dyDescent="0.25">
      <c r="A78" s="288" t="s">
        <v>116</v>
      </c>
      <c r="B78" s="288" t="s">
        <v>1229</v>
      </c>
      <c r="C78" s="289" t="s">
        <v>1498</v>
      </c>
      <c r="D78" s="296" t="s">
        <v>1338</v>
      </c>
      <c r="E78" s="295" t="s">
        <v>821</v>
      </c>
      <c r="F78" s="168" t="s">
        <v>253</v>
      </c>
      <c r="G78" s="168" t="s">
        <v>254</v>
      </c>
      <c r="H78" s="61" t="s">
        <v>319</v>
      </c>
    </row>
    <row r="79" spans="1:8" ht="37.5" outlineLevel="3" x14ac:dyDescent="0.25">
      <c r="A79" s="4" t="s">
        <v>1009</v>
      </c>
      <c r="B79" s="4" t="s">
        <v>1548</v>
      </c>
      <c r="C79" s="117" t="s">
        <v>566</v>
      </c>
      <c r="D79" s="118" t="s">
        <v>758</v>
      </c>
      <c r="E79" s="227" t="s">
        <v>18</v>
      </c>
      <c r="F79" s="170" t="s">
        <v>281</v>
      </c>
      <c r="G79" s="170" t="s">
        <v>317</v>
      </c>
      <c r="H79" s="101" t="s">
        <v>592</v>
      </c>
    </row>
    <row r="80" spans="1:8" ht="89.25" customHeight="1" outlineLevel="3" x14ac:dyDescent="0.25">
      <c r="A80" s="19" t="s">
        <v>117</v>
      </c>
      <c r="B80" s="84" t="s">
        <v>782</v>
      </c>
      <c r="C80" s="6" t="s">
        <v>1500</v>
      </c>
      <c r="D80" s="6" t="s">
        <v>1501</v>
      </c>
      <c r="E80" s="240"/>
      <c r="F80" s="6" t="s">
        <v>1147</v>
      </c>
      <c r="G80" s="6" t="s">
        <v>1209</v>
      </c>
      <c r="H80" s="3"/>
    </row>
    <row r="81" spans="1:8" ht="97.5" customHeight="1" outlineLevel="3" x14ac:dyDescent="0.25">
      <c r="A81" s="19" t="s">
        <v>118</v>
      </c>
      <c r="B81" s="84" t="s">
        <v>783</v>
      </c>
      <c r="C81" s="6" t="s">
        <v>1502</v>
      </c>
      <c r="D81" s="6" t="s">
        <v>341</v>
      </c>
      <c r="E81" s="240"/>
      <c r="F81" s="6" t="s">
        <v>1136</v>
      </c>
      <c r="G81" s="6" t="s">
        <v>1209</v>
      </c>
      <c r="H81" s="3"/>
    </row>
    <row r="82" spans="1:8" ht="105" outlineLevel="3" x14ac:dyDescent="0.25">
      <c r="A82" s="19" t="s">
        <v>217</v>
      </c>
      <c r="B82" s="84" t="s">
        <v>784</v>
      </c>
      <c r="C82" s="6" t="s">
        <v>785</v>
      </c>
      <c r="D82" s="6" t="s">
        <v>342</v>
      </c>
      <c r="E82" s="240"/>
      <c r="F82" s="6" t="s">
        <v>466</v>
      </c>
      <c r="G82" s="6" t="s">
        <v>1210</v>
      </c>
      <c r="H82" s="3"/>
    </row>
    <row r="83" spans="1:8" ht="105" outlineLevel="3" x14ac:dyDescent="0.25">
      <c r="A83" s="19" t="s">
        <v>218</v>
      </c>
      <c r="B83" s="84" t="s">
        <v>1186</v>
      </c>
      <c r="C83" s="6" t="s">
        <v>1503</v>
      </c>
      <c r="D83" s="6" t="s">
        <v>1254</v>
      </c>
      <c r="E83" s="240"/>
      <c r="F83" s="6" t="s">
        <v>467</v>
      </c>
      <c r="G83" s="6" t="s">
        <v>1211</v>
      </c>
      <c r="H83" s="3"/>
    </row>
    <row r="84" spans="1:8" ht="138.75" customHeight="1" outlineLevel="3" x14ac:dyDescent="0.25">
      <c r="A84" s="19" t="s">
        <v>1504</v>
      </c>
      <c r="B84" s="84" t="s">
        <v>1505</v>
      </c>
      <c r="C84" s="6" t="s">
        <v>1506</v>
      </c>
      <c r="D84" s="6" t="s">
        <v>1507</v>
      </c>
      <c r="E84" s="240"/>
      <c r="F84" s="6" t="s">
        <v>467</v>
      </c>
      <c r="G84" s="6" t="s">
        <v>1211</v>
      </c>
      <c r="H84" s="3"/>
    </row>
    <row r="85" spans="1:8" ht="39" customHeight="1" outlineLevel="2" x14ac:dyDescent="0.25">
      <c r="A85" s="58" t="s">
        <v>320</v>
      </c>
      <c r="B85" s="58" t="s">
        <v>321</v>
      </c>
      <c r="C85" s="114" t="s">
        <v>322</v>
      </c>
      <c r="D85" s="114" t="s">
        <v>760</v>
      </c>
      <c r="E85" s="60" t="s">
        <v>333</v>
      </c>
      <c r="F85" s="447" t="s">
        <v>334</v>
      </c>
      <c r="G85" s="447"/>
      <c r="H85" s="447"/>
    </row>
    <row r="86" spans="1:8" ht="75.75" customHeight="1" outlineLevel="2" x14ac:dyDescent="0.25">
      <c r="A86" s="288" t="s">
        <v>243</v>
      </c>
      <c r="B86" s="288" t="s">
        <v>1230</v>
      </c>
      <c r="C86" s="289" t="s">
        <v>169</v>
      </c>
      <c r="D86" s="297" t="s">
        <v>1337</v>
      </c>
      <c r="E86" s="295" t="s">
        <v>822</v>
      </c>
      <c r="F86" s="168" t="s">
        <v>253</v>
      </c>
      <c r="G86" s="168" t="s">
        <v>254</v>
      </c>
      <c r="H86" s="61" t="s">
        <v>319</v>
      </c>
    </row>
    <row r="87" spans="1:8" ht="56.25" customHeight="1" outlineLevel="3" x14ac:dyDescent="0.25">
      <c r="A87" s="4" t="s">
        <v>1009</v>
      </c>
      <c r="B87" s="4" t="s">
        <v>1548</v>
      </c>
      <c r="C87" s="117" t="s">
        <v>566</v>
      </c>
      <c r="D87" s="118" t="s">
        <v>758</v>
      </c>
      <c r="E87" s="227" t="s">
        <v>18</v>
      </c>
      <c r="F87" s="170" t="s">
        <v>281</v>
      </c>
      <c r="G87" s="170" t="s">
        <v>317</v>
      </c>
      <c r="H87" s="101" t="s">
        <v>306</v>
      </c>
    </row>
    <row r="88" spans="1:8" ht="72" customHeight="1" outlineLevel="3" x14ac:dyDescent="0.25">
      <c r="A88" s="19" t="s">
        <v>171</v>
      </c>
      <c r="B88" s="84" t="s">
        <v>386</v>
      </c>
      <c r="C88" s="6" t="s">
        <v>668</v>
      </c>
      <c r="D88" s="6" t="s">
        <v>787</v>
      </c>
      <c r="E88" s="239"/>
      <c r="F88" s="6" t="s">
        <v>788</v>
      </c>
      <c r="G88" s="6" t="s">
        <v>500</v>
      </c>
      <c r="H88" s="3"/>
    </row>
    <row r="89" spans="1:8" ht="45" outlineLevel="3" x14ac:dyDescent="0.25">
      <c r="A89" s="19" t="s">
        <v>172</v>
      </c>
      <c r="B89" s="84" t="s">
        <v>1213</v>
      </c>
      <c r="C89" s="6" t="s">
        <v>1215</v>
      </c>
      <c r="D89" s="6" t="s">
        <v>1214</v>
      </c>
      <c r="E89" s="240"/>
      <c r="F89" s="6" t="s">
        <v>1216</v>
      </c>
      <c r="G89" s="6" t="s">
        <v>1217</v>
      </c>
      <c r="H89" s="3"/>
    </row>
    <row r="90" spans="1:8" ht="70.5" customHeight="1" outlineLevel="1" x14ac:dyDescent="0.25">
      <c r="A90" s="68" t="s">
        <v>318</v>
      </c>
      <c r="B90" s="68" t="s">
        <v>1044</v>
      </c>
      <c r="C90" s="112" t="s">
        <v>1508</v>
      </c>
      <c r="D90" s="113" t="s">
        <v>18</v>
      </c>
      <c r="E90" s="242"/>
      <c r="F90" s="176"/>
      <c r="G90" s="176"/>
      <c r="H90" s="25"/>
    </row>
    <row r="91" spans="1:8" ht="45.75" customHeight="1" outlineLevel="2" x14ac:dyDescent="0.25">
      <c r="A91" s="58" t="s">
        <v>320</v>
      </c>
      <c r="B91" s="58" t="s">
        <v>321</v>
      </c>
      <c r="C91" s="114" t="s">
        <v>322</v>
      </c>
      <c r="D91" s="114" t="s">
        <v>760</v>
      </c>
      <c r="E91" s="60" t="s">
        <v>333</v>
      </c>
      <c r="F91" s="447" t="s">
        <v>334</v>
      </c>
      <c r="G91" s="447"/>
      <c r="H91" s="447"/>
    </row>
    <row r="92" spans="1:8" s="298" customFormat="1" ht="165" customHeight="1" outlineLevel="2" x14ac:dyDescent="0.25">
      <c r="A92" s="288" t="s">
        <v>606</v>
      </c>
      <c r="B92" s="288" t="s">
        <v>1231</v>
      </c>
      <c r="C92" s="289" t="s">
        <v>1510</v>
      </c>
      <c r="D92" s="290" t="s">
        <v>1509</v>
      </c>
      <c r="E92" s="295" t="s">
        <v>823</v>
      </c>
      <c r="F92" s="168" t="s">
        <v>253</v>
      </c>
      <c r="G92" s="168" t="s">
        <v>254</v>
      </c>
      <c r="H92" s="61" t="s">
        <v>319</v>
      </c>
    </row>
    <row r="93" spans="1:8" ht="37.5" outlineLevel="3" x14ac:dyDescent="0.25">
      <c r="A93" s="4" t="s">
        <v>1009</v>
      </c>
      <c r="B93" s="4" t="s">
        <v>1548</v>
      </c>
      <c r="C93" s="117" t="s">
        <v>566</v>
      </c>
      <c r="D93" s="118" t="s">
        <v>758</v>
      </c>
      <c r="E93" s="227" t="s">
        <v>18</v>
      </c>
      <c r="F93" s="170" t="s">
        <v>281</v>
      </c>
      <c r="G93" s="170" t="s">
        <v>317</v>
      </c>
      <c r="H93" s="101" t="s">
        <v>607</v>
      </c>
    </row>
    <row r="94" spans="1:8" ht="99" customHeight="1" outlineLevel="3" x14ac:dyDescent="0.25">
      <c r="A94" s="19" t="s">
        <v>608</v>
      </c>
      <c r="B94" s="85" t="s">
        <v>1511</v>
      </c>
      <c r="C94" s="6" t="s">
        <v>1512</v>
      </c>
      <c r="D94" s="6" t="s">
        <v>1513</v>
      </c>
      <c r="E94" s="240"/>
      <c r="F94" s="6" t="s">
        <v>790</v>
      </c>
      <c r="G94" s="6" t="s">
        <v>1198</v>
      </c>
      <c r="H94" s="3"/>
    </row>
    <row r="95" spans="1:8" ht="155.25" customHeight="1" outlineLevel="3" x14ac:dyDescent="0.25">
      <c r="A95" s="19" t="s">
        <v>609</v>
      </c>
      <c r="B95" s="85" t="s">
        <v>1514</v>
      </c>
      <c r="C95" s="6" t="s">
        <v>1515</v>
      </c>
      <c r="D95" s="6" t="s">
        <v>1516</v>
      </c>
      <c r="E95" s="240"/>
      <c r="F95" s="6" t="s">
        <v>792</v>
      </c>
      <c r="G95" s="6" t="s">
        <v>1198</v>
      </c>
      <c r="H95" s="3"/>
    </row>
    <row r="96" spans="1:8" ht="96.75" customHeight="1" outlineLevel="3" x14ac:dyDescent="0.25">
      <c r="A96" s="19" t="s">
        <v>610</v>
      </c>
      <c r="B96" s="85" t="s">
        <v>1517</v>
      </c>
      <c r="C96" s="6" t="s">
        <v>1518</v>
      </c>
      <c r="D96" s="6" t="s">
        <v>1519</v>
      </c>
      <c r="E96" s="240"/>
      <c r="F96" s="6" t="s">
        <v>798</v>
      </c>
      <c r="G96" s="6" t="s">
        <v>1198</v>
      </c>
      <c r="H96" s="3"/>
    </row>
    <row r="97" spans="1:8" ht="60" outlineLevel="3" x14ac:dyDescent="0.25">
      <c r="A97" s="19" t="s">
        <v>611</v>
      </c>
      <c r="B97" s="85" t="s">
        <v>1032</v>
      </c>
      <c r="C97" s="6" t="s">
        <v>791</v>
      </c>
      <c r="D97" s="6" t="s">
        <v>1520</v>
      </c>
      <c r="E97" s="240"/>
      <c r="F97" s="6" t="s">
        <v>326</v>
      </c>
      <c r="G97" s="6" t="s">
        <v>1198</v>
      </c>
      <c r="H97" s="3"/>
    </row>
    <row r="98" spans="1:8" ht="56.25" customHeight="1" outlineLevel="2" x14ac:dyDescent="0.25">
      <c r="A98" s="58" t="s">
        <v>320</v>
      </c>
      <c r="B98" s="58" t="s">
        <v>321</v>
      </c>
      <c r="C98" s="114" t="s">
        <v>322</v>
      </c>
      <c r="D98" s="114" t="s">
        <v>760</v>
      </c>
      <c r="E98" s="60" t="s">
        <v>333</v>
      </c>
      <c r="F98" s="447" t="s">
        <v>334</v>
      </c>
      <c r="G98" s="447"/>
      <c r="H98" s="447"/>
    </row>
    <row r="99" spans="1:8" s="298" customFormat="1" ht="63" outlineLevel="2" x14ac:dyDescent="0.25">
      <c r="A99" s="288" t="s">
        <v>612</v>
      </c>
      <c r="B99" s="288" t="s">
        <v>1521</v>
      </c>
      <c r="C99" s="289" t="s">
        <v>1041</v>
      </c>
      <c r="D99" s="290" t="s">
        <v>1336</v>
      </c>
      <c r="E99" s="295" t="s">
        <v>824</v>
      </c>
      <c r="F99" s="168" t="s">
        <v>253</v>
      </c>
      <c r="G99" s="168" t="s">
        <v>254</v>
      </c>
      <c r="H99" s="61" t="s">
        <v>319</v>
      </c>
    </row>
    <row r="100" spans="1:8" ht="37.5" outlineLevel="3" x14ac:dyDescent="0.25">
      <c r="A100" s="4" t="s">
        <v>1009</v>
      </c>
      <c r="B100" s="4" t="s">
        <v>1548</v>
      </c>
      <c r="C100" s="117" t="s">
        <v>566</v>
      </c>
      <c r="D100" s="118" t="s">
        <v>758</v>
      </c>
      <c r="E100" s="227" t="s">
        <v>18</v>
      </c>
      <c r="F100" s="170" t="s">
        <v>281</v>
      </c>
      <c r="G100" s="170" t="s">
        <v>317</v>
      </c>
      <c r="H100" s="101" t="s">
        <v>613</v>
      </c>
    </row>
    <row r="101" spans="1:8" ht="147.75" customHeight="1" outlineLevel="3" x14ac:dyDescent="0.25">
      <c r="A101" s="19" t="s">
        <v>614</v>
      </c>
      <c r="B101" s="85" t="s">
        <v>1522</v>
      </c>
      <c r="C101" s="6" t="s">
        <v>1523</v>
      </c>
      <c r="D101" s="6" t="s">
        <v>799</v>
      </c>
      <c r="E101" s="240"/>
      <c r="F101" s="6" t="s">
        <v>324</v>
      </c>
      <c r="G101" s="6" t="s">
        <v>1198</v>
      </c>
      <c r="H101" s="6"/>
    </row>
    <row r="102" spans="1:8" ht="93" customHeight="1" outlineLevel="3" x14ac:dyDescent="0.25">
      <c r="A102" s="19" t="s">
        <v>615</v>
      </c>
      <c r="B102" s="85" t="s">
        <v>800</v>
      </c>
      <c r="C102" s="6" t="s">
        <v>1059</v>
      </c>
      <c r="D102" s="6" t="s">
        <v>345</v>
      </c>
      <c r="E102" s="240"/>
      <c r="F102" s="6" t="s">
        <v>346</v>
      </c>
      <c r="G102" s="6" t="s">
        <v>1198</v>
      </c>
      <c r="H102" s="6"/>
    </row>
    <row r="103" spans="1:8" ht="114" customHeight="1" outlineLevel="3" x14ac:dyDescent="0.25">
      <c r="A103" s="19" t="s">
        <v>616</v>
      </c>
      <c r="B103" s="85" t="s">
        <v>1524</v>
      </c>
      <c r="C103" s="6" t="s">
        <v>1026</v>
      </c>
      <c r="D103" s="6" t="s">
        <v>801</v>
      </c>
      <c r="E103" s="240"/>
      <c r="F103" s="6" t="s">
        <v>670</v>
      </c>
      <c r="G103" s="6" t="s">
        <v>1198</v>
      </c>
      <c r="H103" s="6"/>
    </row>
    <row r="104" spans="1:8" ht="75" outlineLevel="3" x14ac:dyDescent="0.25">
      <c r="A104" s="19" t="s">
        <v>617</v>
      </c>
      <c r="B104" s="85" t="s">
        <v>1525</v>
      </c>
      <c r="C104" s="6" t="s">
        <v>1011</v>
      </c>
      <c r="D104" s="6" t="s">
        <v>1526</v>
      </c>
      <c r="E104" s="240"/>
      <c r="F104" s="6" t="s">
        <v>802</v>
      </c>
      <c r="G104" s="6" t="s">
        <v>1198</v>
      </c>
      <c r="H104" s="6"/>
    </row>
    <row r="105" spans="1:8" ht="93.75" customHeight="1" outlineLevel="3" x14ac:dyDescent="0.25">
      <c r="A105" s="19" t="s">
        <v>618</v>
      </c>
      <c r="B105" s="85" t="s">
        <v>1527</v>
      </c>
      <c r="C105" s="6" t="s">
        <v>1528</v>
      </c>
      <c r="D105" s="6" t="s">
        <v>167</v>
      </c>
      <c r="E105" s="240"/>
      <c r="F105" s="6" t="s">
        <v>671</v>
      </c>
      <c r="G105" s="6" t="s">
        <v>1198</v>
      </c>
      <c r="H105" s="6"/>
    </row>
    <row r="106" spans="1:8" ht="94.5" customHeight="1" outlineLevel="3" x14ac:dyDescent="0.25">
      <c r="A106" s="19" t="s">
        <v>619</v>
      </c>
      <c r="B106" s="85" t="s">
        <v>1529</v>
      </c>
      <c r="C106" s="6" t="s">
        <v>1531</v>
      </c>
      <c r="D106" s="6" t="s">
        <v>1530</v>
      </c>
      <c r="E106" s="240"/>
      <c r="F106" s="6" t="s">
        <v>1255</v>
      </c>
      <c r="G106" s="6" t="s">
        <v>1198</v>
      </c>
      <c r="H106" s="6"/>
    </row>
    <row r="107" spans="1:8" ht="70.5" customHeight="1" outlineLevel="3" x14ac:dyDescent="0.25">
      <c r="A107" s="19" t="s">
        <v>1089</v>
      </c>
      <c r="B107" s="85" t="s">
        <v>1150</v>
      </c>
      <c r="C107" s="6" t="s">
        <v>154</v>
      </c>
      <c r="D107" s="6" t="s">
        <v>672</v>
      </c>
      <c r="E107" s="240"/>
      <c r="F107" s="6" t="s">
        <v>325</v>
      </c>
      <c r="G107" s="6" t="s">
        <v>1198</v>
      </c>
      <c r="H107" s="6"/>
    </row>
    <row r="108" spans="1:8" ht="56.25" customHeight="1" outlineLevel="2" x14ac:dyDescent="0.25">
      <c r="A108" s="58" t="s">
        <v>320</v>
      </c>
      <c r="B108" s="58" t="s">
        <v>321</v>
      </c>
      <c r="C108" s="114" t="s">
        <v>322</v>
      </c>
      <c r="D108" s="114" t="s">
        <v>760</v>
      </c>
      <c r="E108" s="60" t="s">
        <v>333</v>
      </c>
      <c r="F108" s="447" t="s">
        <v>334</v>
      </c>
      <c r="G108" s="447"/>
      <c r="H108" s="447"/>
    </row>
    <row r="109" spans="1:8" s="299" customFormat="1" ht="130.5" customHeight="1" outlineLevel="2" x14ac:dyDescent="0.25">
      <c r="A109" s="288" t="s">
        <v>620</v>
      </c>
      <c r="B109" s="288" t="s">
        <v>1232</v>
      </c>
      <c r="C109" s="289" t="s">
        <v>1532</v>
      </c>
      <c r="D109" s="296" t="s">
        <v>1335</v>
      </c>
      <c r="E109" s="295" t="s">
        <v>825</v>
      </c>
      <c r="F109" s="168" t="s">
        <v>253</v>
      </c>
      <c r="G109" s="168" t="s">
        <v>254</v>
      </c>
      <c r="H109" s="61" t="s">
        <v>319</v>
      </c>
    </row>
    <row r="110" spans="1:8" s="192" customFormat="1" ht="37.5" outlineLevel="3" x14ac:dyDescent="0.3">
      <c r="A110" s="4" t="s">
        <v>1009</v>
      </c>
      <c r="B110" s="4" t="s">
        <v>1541</v>
      </c>
      <c r="C110" s="117" t="s">
        <v>566</v>
      </c>
      <c r="D110" s="118" t="s">
        <v>758</v>
      </c>
      <c r="E110" s="227" t="s">
        <v>18</v>
      </c>
      <c r="F110" s="170" t="s">
        <v>281</v>
      </c>
      <c r="G110" s="170" t="s">
        <v>317</v>
      </c>
      <c r="H110" s="101" t="s">
        <v>621</v>
      </c>
    </row>
    <row r="111" spans="1:8" ht="69.75" customHeight="1" outlineLevel="3" x14ac:dyDescent="0.25">
      <c r="A111" s="19" t="s">
        <v>622</v>
      </c>
      <c r="B111" s="84" t="s">
        <v>1533</v>
      </c>
      <c r="C111" s="6" t="s">
        <v>153</v>
      </c>
      <c r="D111" s="6" t="s">
        <v>803</v>
      </c>
      <c r="E111" s="240"/>
      <c r="F111" s="6" t="s">
        <v>1151</v>
      </c>
      <c r="G111" s="6" t="s">
        <v>1165</v>
      </c>
      <c r="H111" s="3"/>
    </row>
    <row r="112" spans="1:8" ht="69.75" customHeight="1" outlineLevel="3" x14ac:dyDescent="0.25">
      <c r="A112" s="19" t="s">
        <v>623</v>
      </c>
      <c r="B112" s="84" t="s">
        <v>808</v>
      </c>
      <c r="C112" s="6" t="s">
        <v>1534</v>
      </c>
      <c r="D112" s="6" t="s">
        <v>1535</v>
      </c>
      <c r="E112" s="240"/>
      <c r="F112" s="6" t="s">
        <v>1878</v>
      </c>
      <c r="G112" s="6" t="s">
        <v>1168</v>
      </c>
      <c r="H112" s="3"/>
    </row>
    <row r="113" spans="1:8" ht="90" outlineLevel="3" x14ac:dyDescent="0.25">
      <c r="A113" s="19" t="s">
        <v>624</v>
      </c>
      <c r="B113" s="84" t="s">
        <v>387</v>
      </c>
      <c r="C113" s="6" t="s">
        <v>804</v>
      </c>
      <c r="D113" s="6" t="s">
        <v>806</v>
      </c>
      <c r="E113" s="240"/>
      <c r="F113" s="6" t="s">
        <v>1137</v>
      </c>
      <c r="G113" s="6" t="s">
        <v>1166</v>
      </c>
      <c r="H113" s="3"/>
    </row>
    <row r="114" spans="1:8" ht="61.5" customHeight="1" outlineLevel="3" x14ac:dyDescent="0.25">
      <c r="A114" s="19" t="s">
        <v>625</v>
      </c>
      <c r="B114" s="84" t="s">
        <v>809</v>
      </c>
      <c r="C114" s="6" t="s">
        <v>805</v>
      </c>
      <c r="D114" s="6" t="s">
        <v>807</v>
      </c>
      <c r="E114" s="240"/>
      <c r="F114" s="6" t="s">
        <v>1143</v>
      </c>
      <c r="G114" s="6" t="s">
        <v>1167</v>
      </c>
      <c r="H114" s="3"/>
    </row>
    <row r="115" spans="1:8" ht="61.5" customHeight="1" outlineLevel="3" x14ac:dyDescent="0.25">
      <c r="A115" s="19" t="s">
        <v>626</v>
      </c>
      <c r="B115" s="84" t="s">
        <v>1536</v>
      </c>
      <c r="C115" s="6" t="s">
        <v>1537</v>
      </c>
      <c r="D115" s="6" t="s">
        <v>1154</v>
      </c>
      <c r="E115" s="240"/>
      <c r="F115" s="6" t="s">
        <v>1155</v>
      </c>
      <c r="G115" s="6" t="s">
        <v>1167</v>
      </c>
      <c r="H115" s="3"/>
    </row>
    <row r="116" spans="1:8" ht="60.75" customHeight="1" outlineLevel="3" x14ac:dyDescent="0.25">
      <c r="A116" s="19" t="s">
        <v>1090</v>
      </c>
      <c r="B116" s="84" t="s">
        <v>554</v>
      </c>
      <c r="C116" s="6" t="s">
        <v>810</v>
      </c>
      <c r="D116" s="6" t="s">
        <v>373</v>
      </c>
      <c r="E116" s="240"/>
      <c r="F116" s="6" t="s">
        <v>1144</v>
      </c>
      <c r="G116" s="6" t="s">
        <v>1168</v>
      </c>
      <c r="H116" s="3"/>
    </row>
    <row r="117" spans="1:8" ht="105" customHeight="1" outlineLevel="3" x14ac:dyDescent="0.25">
      <c r="A117" s="19" t="s">
        <v>1153</v>
      </c>
      <c r="B117" s="84" t="s">
        <v>1538</v>
      </c>
      <c r="C117" s="6" t="s">
        <v>1539</v>
      </c>
      <c r="D117" s="6" t="s">
        <v>1091</v>
      </c>
      <c r="E117" s="240"/>
      <c r="F117" s="6" t="s">
        <v>1145</v>
      </c>
      <c r="G117" s="6" t="s">
        <v>1212</v>
      </c>
      <c r="H117" s="3"/>
    </row>
    <row r="118" spans="1:8" ht="56.25" customHeight="1" outlineLevel="2" x14ac:dyDescent="0.25">
      <c r="A118" s="58" t="s">
        <v>320</v>
      </c>
      <c r="B118" s="58" t="s">
        <v>321</v>
      </c>
      <c r="C118" s="114" t="s">
        <v>322</v>
      </c>
      <c r="D118" s="114" t="s">
        <v>760</v>
      </c>
      <c r="E118" s="60" t="s">
        <v>333</v>
      </c>
      <c r="F118" s="447" t="s">
        <v>334</v>
      </c>
      <c r="G118" s="447"/>
      <c r="H118" s="447"/>
    </row>
    <row r="119" spans="1:8" s="299" customFormat="1" ht="63" outlineLevel="2" x14ac:dyDescent="0.25">
      <c r="A119" s="288" t="s">
        <v>627</v>
      </c>
      <c r="B119" s="288" t="s">
        <v>1233</v>
      </c>
      <c r="C119" s="289" t="s">
        <v>567</v>
      </c>
      <c r="D119" s="296" t="s">
        <v>1159</v>
      </c>
      <c r="E119" s="295" t="s">
        <v>826</v>
      </c>
      <c r="F119" s="168" t="s">
        <v>253</v>
      </c>
      <c r="G119" s="168" t="s">
        <v>254</v>
      </c>
      <c r="H119" s="61" t="s">
        <v>319</v>
      </c>
    </row>
    <row r="120" spans="1:8" ht="37.5" outlineLevel="3" x14ac:dyDescent="0.25">
      <c r="A120" s="4" t="s">
        <v>1009</v>
      </c>
      <c r="B120" s="4" t="s">
        <v>1541</v>
      </c>
      <c r="C120" s="117" t="s">
        <v>566</v>
      </c>
      <c r="D120" s="118" t="s">
        <v>758</v>
      </c>
      <c r="E120" s="227" t="s">
        <v>18</v>
      </c>
      <c r="F120" s="170" t="s">
        <v>281</v>
      </c>
      <c r="G120" s="170" t="s">
        <v>317</v>
      </c>
      <c r="H120" s="101" t="s">
        <v>306</v>
      </c>
    </row>
    <row r="121" spans="1:8" ht="60" outlineLevel="3" x14ac:dyDescent="0.25">
      <c r="A121" s="19" t="s">
        <v>628</v>
      </c>
      <c r="B121" s="84" t="s">
        <v>388</v>
      </c>
      <c r="C121" s="6" t="s">
        <v>811</v>
      </c>
      <c r="D121" s="6" t="s">
        <v>673</v>
      </c>
      <c r="E121" s="240"/>
      <c r="F121" s="6" t="s">
        <v>1157</v>
      </c>
      <c r="G121" s="6" t="s">
        <v>343</v>
      </c>
      <c r="H121" s="6"/>
    </row>
    <row r="122" spans="1:8" ht="81.75" customHeight="1" outlineLevel="3" x14ac:dyDescent="0.25">
      <c r="A122" s="19" t="s">
        <v>629</v>
      </c>
      <c r="B122" s="84" t="s">
        <v>1156</v>
      </c>
      <c r="C122" s="6" t="s">
        <v>1152</v>
      </c>
      <c r="D122" s="6" t="s">
        <v>812</v>
      </c>
      <c r="E122" s="240"/>
      <c r="F122" s="6" t="s">
        <v>1158</v>
      </c>
      <c r="G122" s="6" t="s">
        <v>344</v>
      </c>
      <c r="H122" s="6"/>
    </row>
    <row r="123" spans="1:8" ht="63" outlineLevel="1" x14ac:dyDescent="0.25">
      <c r="A123" s="68" t="s">
        <v>318</v>
      </c>
      <c r="B123" s="68" t="s">
        <v>1060</v>
      </c>
      <c r="C123" s="112" t="s">
        <v>1542</v>
      </c>
      <c r="D123" s="113" t="s">
        <v>18</v>
      </c>
      <c r="E123" s="242"/>
      <c r="F123" s="176"/>
      <c r="G123" s="176"/>
      <c r="H123" s="25"/>
    </row>
    <row r="124" spans="1:8" ht="56.25" customHeight="1" outlineLevel="2" x14ac:dyDescent="0.25">
      <c r="A124" s="58" t="s">
        <v>320</v>
      </c>
      <c r="B124" s="58" t="s">
        <v>321</v>
      </c>
      <c r="C124" s="114" t="s">
        <v>322</v>
      </c>
      <c r="D124" s="114" t="s">
        <v>760</v>
      </c>
      <c r="E124" s="60" t="s">
        <v>333</v>
      </c>
      <c r="F124" s="447" t="s">
        <v>334</v>
      </c>
      <c r="G124" s="447"/>
      <c r="H124" s="447"/>
    </row>
    <row r="125" spans="1:8" s="298" customFormat="1" ht="129.75" customHeight="1" outlineLevel="2" x14ac:dyDescent="0.25">
      <c r="A125" s="288" t="s">
        <v>827</v>
      </c>
      <c r="B125" s="288" t="s">
        <v>1234</v>
      </c>
      <c r="C125" s="289" t="s">
        <v>1543</v>
      </c>
      <c r="D125" s="290" t="s">
        <v>1544</v>
      </c>
      <c r="E125" s="295" t="s">
        <v>630</v>
      </c>
      <c r="F125" s="168" t="s">
        <v>253</v>
      </c>
      <c r="G125" s="168" t="s">
        <v>254</v>
      </c>
      <c r="H125" s="61" t="s">
        <v>319</v>
      </c>
    </row>
    <row r="126" spans="1:8" ht="37.5" outlineLevel="3" x14ac:dyDescent="0.25">
      <c r="A126" s="4" t="s">
        <v>1009</v>
      </c>
      <c r="B126" s="4" t="s">
        <v>1541</v>
      </c>
      <c r="C126" s="117" t="s">
        <v>566</v>
      </c>
      <c r="D126" s="118" t="s">
        <v>758</v>
      </c>
      <c r="E126" s="227" t="s">
        <v>18</v>
      </c>
      <c r="F126" s="170" t="s">
        <v>281</v>
      </c>
      <c r="G126" s="170" t="s">
        <v>317</v>
      </c>
      <c r="H126" s="101" t="s">
        <v>828</v>
      </c>
    </row>
    <row r="127" spans="1:8" ht="108.75" customHeight="1" outlineLevel="3" x14ac:dyDescent="0.25">
      <c r="A127" s="19" t="s">
        <v>829</v>
      </c>
      <c r="B127" s="85" t="s">
        <v>866</v>
      </c>
      <c r="C127" s="6" t="s">
        <v>1048</v>
      </c>
      <c r="D127" s="6" t="s">
        <v>741</v>
      </c>
      <c r="E127" s="240"/>
      <c r="F127" s="6" t="s">
        <v>742</v>
      </c>
      <c r="G127" s="6" t="s">
        <v>1169</v>
      </c>
      <c r="H127" s="6"/>
    </row>
    <row r="128" spans="1:8" ht="112.5" customHeight="1" outlineLevel="3" x14ac:dyDescent="0.25">
      <c r="A128" s="19" t="s">
        <v>830</v>
      </c>
      <c r="B128" s="85" t="s">
        <v>1061</v>
      </c>
      <c r="C128" s="6" t="s">
        <v>793</v>
      </c>
      <c r="D128" s="6" t="s">
        <v>740</v>
      </c>
      <c r="E128" s="240"/>
      <c r="F128" s="6" t="s">
        <v>1133</v>
      </c>
      <c r="G128" s="6" t="s">
        <v>1164</v>
      </c>
      <c r="H128" s="6"/>
    </row>
    <row r="129" spans="1:8" ht="79.5" customHeight="1" outlineLevel="3" x14ac:dyDescent="0.25">
      <c r="A129" s="19" t="s">
        <v>1545</v>
      </c>
      <c r="B129" s="85" t="s">
        <v>1547</v>
      </c>
      <c r="C129" s="6" t="s">
        <v>1546</v>
      </c>
      <c r="D129" s="6" t="s">
        <v>1520</v>
      </c>
      <c r="E129" s="240"/>
      <c r="F129" s="6" t="s">
        <v>1133</v>
      </c>
      <c r="G129" s="6" t="s">
        <v>1164</v>
      </c>
      <c r="H129" s="6"/>
    </row>
    <row r="130" spans="1:8" ht="45.75" customHeight="1" outlineLevel="2" x14ac:dyDescent="0.25">
      <c r="A130" s="58" t="s">
        <v>320</v>
      </c>
      <c r="B130" s="58" t="s">
        <v>321</v>
      </c>
      <c r="C130" s="114" t="s">
        <v>322</v>
      </c>
      <c r="D130" s="114" t="s">
        <v>760</v>
      </c>
      <c r="E130" s="60" t="s">
        <v>333</v>
      </c>
      <c r="F130" s="447" t="s">
        <v>334</v>
      </c>
      <c r="G130" s="447"/>
      <c r="H130" s="447"/>
    </row>
    <row r="131" spans="1:8" s="298" customFormat="1" ht="131.25" customHeight="1" outlineLevel="2" x14ac:dyDescent="0.25">
      <c r="A131" s="288" t="s">
        <v>831</v>
      </c>
      <c r="B131" s="288" t="s">
        <v>1235</v>
      </c>
      <c r="C131" s="289" t="s">
        <v>883</v>
      </c>
      <c r="D131" s="290" t="s">
        <v>1334</v>
      </c>
      <c r="E131" s="295" t="s">
        <v>631</v>
      </c>
      <c r="F131" s="168" t="s">
        <v>253</v>
      </c>
      <c r="G131" s="168" t="s">
        <v>254</v>
      </c>
      <c r="H131" s="61" t="s">
        <v>319</v>
      </c>
    </row>
    <row r="132" spans="1:8" ht="37.5" outlineLevel="3" x14ac:dyDescent="0.25">
      <c r="A132" s="4" t="s">
        <v>1009</v>
      </c>
      <c r="B132" s="4" t="s">
        <v>1548</v>
      </c>
      <c r="C132" s="123" t="s">
        <v>566</v>
      </c>
      <c r="D132" s="119" t="s">
        <v>758</v>
      </c>
      <c r="E132" s="228" t="s">
        <v>18</v>
      </c>
      <c r="F132" s="175" t="s">
        <v>281</v>
      </c>
      <c r="G132" s="175" t="s">
        <v>317</v>
      </c>
      <c r="H132" s="35" t="s">
        <v>832</v>
      </c>
    </row>
    <row r="133" spans="1:8" ht="72" customHeight="1" outlineLevel="3" x14ac:dyDescent="0.25">
      <c r="A133" s="19" t="s">
        <v>833</v>
      </c>
      <c r="B133" s="85" t="s">
        <v>1549</v>
      </c>
      <c r="C133" s="6" t="s">
        <v>1160</v>
      </c>
      <c r="D133" s="6" t="s">
        <v>867</v>
      </c>
      <c r="E133" s="240"/>
      <c r="F133" s="6" t="s">
        <v>307</v>
      </c>
      <c r="G133" s="6" t="s">
        <v>1163</v>
      </c>
      <c r="H133" s="6"/>
    </row>
    <row r="134" spans="1:8" ht="78" customHeight="1" outlineLevel="3" x14ac:dyDescent="0.25">
      <c r="A134" s="19" t="s">
        <v>834</v>
      </c>
      <c r="B134" s="85" t="s">
        <v>1550</v>
      </c>
      <c r="C134" s="6" t="s">
        <v>1551</v>
      </c>
      <c r="D134" s="6" t="s">
        <v>1552</v>
      </c>
      <c r="E134" s="240"/>
      <c r="F134" s="6" t="s">
        <v>1161</v>
      </c>
      <c r="G134" s="6" t="s">
        <v>1163</v>
      </c>
      <c r="H134" s="6"/>
    </row>
    <row r="135" spans="1:8" ht="129" customHeight="1" outlineLevel="3" x14ac:dyDescent="0.25">
      <c r="A135" s="19" t="s">
        <v>835</v>
      </c>
      <c r="B135" s="85" t="s">
        <v>1553</v>
      </c>
      <c r="C135" s="6" t="s">
        <v>1554</v>
      </c>
      <c r="D135" s="6" t="s">
        <v>1555</v>
      </c>
      <c r="E135" s="240"/>
      <c r="F135" s="6" t="s">
        <v>1134</v>
      </c>
      <c r="G135" s="6" t="s">
        <v>1164</v>
      </c>
      <c r="H135" s="6"/>
    </row>
    <row r="136" spans="1:8" ht="120" customHeight="1" outlineLevel="3" x14ac:dyDescent="0.25">
      <c r="A136" s="19" t="s">
        <v>836</v>
      </c>
      <c r="B136" s="84" t="s">
        <v>1556</v>
      </c>
      <c r="C136" s="6" t="s">
        <v>868</v>
      </c>
      <c r="D136" s="6" t="s">
        <v>1162</v>
      </c>
      <c r="E136" s="240"/>
      <c r="F136" s="10" t="s">
        <v>869</v>
      </c>
      <c r="G136" s="6" t="s">
        <v>1163</v>
      </c>
      <c r="H136" s="10"/>
    </row>
    <row r="137" spans="1:8" ht="56.25" customHeight="1" outlineLevel="2" x14ac:dyDescent="0.25">
      <c r="A137" s="58" t="s">
        <v>320</v>
      </c>
      <c r="B137" s="58" t="s">
        <v>321</v>
      </c>
      <c r="C137" s="114" t="s">
        <v>322</v>
      </c>
      <c r="D137" s="114" t="s">
        <v>760</v>
      </c>
      <c r="E137" s="60" t="s">
        <v>333</v>
      </c>
      <c r="F137" s="447" t="s">
        <v>334</v>
      </c>
      <c r="G137" s="447"/>
      <c r="H137" s="447"/>
    </row>
    <row r="138" spans="1:8" s="298" customFormat="1" ht="145.5" customHeight="1" outlineLevel="2" x14ac:dyDescent="0.25">
      <c r="A138" s="288" t="s">
        <v>837</v>
      </c>
      <c r="B138" s="288" t="s">
        <v>1236</v>
      </c>
      <c r="C138" s="289" t="s">
        <v>605</v>
      </c>
      <c r="D138" s="290" t="s">
        <v>1333</v>
      </c>
      <c r="E138" s="295" t="s">
        <v>674</v>
      </c>
      <c r="F138" s="168" t="s">
        <v>253</v>
      </c>
      <c r="G138" s="168" t="s">
        <v>254</v>
      </c>
      <c r="H138" s="61" t="s">
        <v>319</v>
      </c>
    </row>
    <row r="139" spans="1:8" ht="37.5" outlineLevel="3" x14ac:dyDescent="0.25">
      <c r="A139" s="4" t="s">
        <v>1009</v>
      </c>
      <c r="B139" s="4" t="s">
        <v>1548</v>
      </c>
      <c r="C139" s="117" t="s">
        <v>566</v>
      </c>
      <c r="D139" s="118" t="s">
        <v>758</v>
      </c>
      <c r="E139" s="227" t="s">
        <v>18</v>
      </c>
      <c r="F139" s="170" t="s">
        <v>281</v>
      </c>
      <c r="G139" s="170" t="s">
        <v>317</v>
      </c>
      <c r="H139" s="101" t="s">
        <v>838</v>
      </c>
    </row>
    <row r="140" spans="1:8" ht="75" outlineLevel="3" x14ac:dyDescent="0.25">
      <c r="A140" s="19" t="s">
        <v>839</v>
      </c>
      <c r="B140" s="84" t="s">
        <v>389</v>
      </c>
      <c r="C140" s="6" t="s">
        <v>870</v>
      </c>
      <c r="D140" s="6" t="s">
        <v>1557</v>
      </c>
      <c r="E140" s="240"/>
      <c r="F140" s="6" t="s">
        <v>327</v>
      </c>
      <c r="G140" s="6" t="s">
        <v>1169</v>
      </c>
      <c r="H140" s="6"/>
    </row>
    <row r="141" spans="1:8" ht="65.25" customHeight="1" outlineLevel="3" x14ac:dyDescent="0.25">
      <c r="A141" s="19" t="s">
        <v>840</v>
      </c>
      <c r="B141" s="84" t="s">
        <v>390</v>
      </c>
      <c r="C141" s="6" t="s">
        <v>1558</v>
      </c>
      <c r="D141" s="6" t="s">
        <v>348</v>
      </c>
      <c r="E141" s="240"/>
      <c r="F141" s="6" t="s">
        <v>328</v>
      </c>
      <c r="G141" s="6" t="s">
        <v>1170</v>
      </c>
      <c r="H141" s="6"/>
    </row>
    <row r="142" spans="1:8" ht="55.5" customHeight="1" outlineLevel="3" x14ac:dyDescent="0.25">
      <c r="A142" s="19" t="s">
        <v>841</v>
      </c>
      <c r="B142" s="84" t="s">
        <v>391</v>
      </c>
      <c r="C142" s="6" t="s">
        <v>1013</v>
      </c>
      <c r="D142" s="6" t="s">
        <v>1559</v>
      </c>
      <c r="E142" s="240"/>
      <c r="F142" s="6" t="s">
        <v>871</v>
      </c>
      <c r="G142" s="6" t="s">
        <v>1195</v>
      </c>
      <c r="H142" s="6"/>
    </row>
    <row r="143" spans="1:8" ht="93.75" customHeight="1" outlineLevel="3" x14ac:dyDescent="0.25">
      <c r="A143" s="19" t="s">
        <v>842</v>
      </c>
      <c r="B143" s="84" t="s">
        <v>1560</v>
      </c>
      <c r="C143" s="6" t="s">
        <v>1561</v>
      </c>
      <c r="D143" s="6" t="s">
        <v>1562</v>
      </c>
      <c r="E143" s="240"/>
      <c r="F143" s="6" t="s">
        <v>1126</v>
      </c>
      <c r="G143" s="6" t="s">
        <v>1171</v>
      </c>
      <c r="H143" s="6"/>
    </row>
    <row r="144" spans="1:8" ht="56.25" customHeight="1" outlineLevel="2" x14ac:dyDescent="0.25">
      <c r="A144" s="58" t="s">
        <v>320</v>
      </c>
      <c r="B144" s="58" t="s">
        <v>321</v>
      </c>
      <c r="C144" s="114" t="s">
        <v>322</v>
      </c>
      <c r="D144" s="114" t="s">
        <v>760</v>
      </c>
      <c r="E144" s="60" t="s">
        <v>333</v>
      </c>
      <c r="F144" s="452" t="s">
        <v>334</v>
      </c>
      <c r="G144" s="453"/>
      <c r="H144" s="453"/>
    </row>
    <row r="145" spans="1:8" s="298" customFormat="1" ht="65.25" customHeight="1" outlineLevel="2" x14ac:dyDescent="0.25">
      <c r="A145" s="288" t="s">
        <v>843</v>
      </c>
      <c r="B145" s="288" t="s">
        <v>1237</v>
      </c>
      <c r="C145" s="289" t="s">
        <v>1563</v>
      </c>
      <c r="D145" s="290" t="s">
        <v>1004</v>
      </c>
      <c r="E145" s="295" t="s">
        <v>632</v>
      </c>
      <c r="F145" s="168" t="s">
        <v>253</v>
      </c>
      <c r="G145" s="168" t="s">
        <v>254</v>
      </c>
      <c r="H145" s="61" t="s">
        <v>319</v>
      </c>
    </row>
    <row r="146" spans="1:8" ht="37.5" outlineLevel="3" x14ac:dyDescent="0.3">
      <c r="A146" s="4" t="s">
        <v>1009</v>
      </c>
      <c r="B146" s="4" t="s">
        <v>1548</v>
      </c>
      <c r="C146" s="120" t="s">
        <v>566</v>
      </c>
      <c r="D146" s="121" t="s">
        <v>758</v>
      </c>
      <c r="E146" s="227" t="s">
        <v>18</v>
      </c>
      <c r="F146" s="170" t="s">
        <v>281</v>
      </c>
      <c r="G146" s="170" t="s">
        <v>317</v>
      </c>
      <c r="H146" s="101" t="s">
        <v>306</v>
      </c>
    </row>
    <row r="147" spans="1:8" ht="69" customHeight="1" outlineLevel="3" x14ac:dyDescent="0.25">
      <c r="A147" s="19" t="s">
        <v>844</v>
      </c>
      <c r="B147" s="84" t="s">
        <v>1050</v>
      </c>
      <c r="C147" s="6" t="s">
        <v>1564</v>
      </c>
      <c r="D147" s="6" t="s">
        <v>1565</v>
      </c>
      <c r="E147" s="240"/>
      <c r="F147" s="6" t="s">
        <v>1175</v>
      </c>
      <c r="G147" s="6" t="s">
        <v>349</v>
      </c>
      <c r="H147" s="1"/>
    </row>
    <row r="148" spans="1:8" ht="73.5" customHeight="1" outlineLevel="1" x14ac:dyDescent="0.25">
      <c r="A148" s="68" t="s">
        <v>318</v>
      </c>
      <c r="B148" s="68" t="s">
        <v>1078</v>
      </c>
      <c r="C148" s="112" t="s">
        <v>994</v>
      </c>
      <c r="D148" s="113"/>
      <c r="E148" s="242"/>
      <c r="F148" s="176"/>
      <c r="G148" s="176"/>
      <c r="H148" s="25"/>
    </row>
    <row r="149" spans="1:8" ht="64.5" customHeight="1" outlineLevel="2" x14ac:dyDescent="0.25">
      <c r="A149" s="58" t="s">
        <v>320</v>
      </c>
      <c r="B149" s="58" t="s">
        <v>321</v>
      </c>
      <c r="C149" s="114" t="s">
        <v>322</v>
      </c>
      <c r="D149" s="114" t="s">
        <v>760</v>
      </c>
      <c r="E149" s="60" t="s">
        <v>333</v>
      </c>
      <c r="F149" s="452" t="s">
        <v>334</v>
      </c>
      <c r="G149" s="453"/>
      <c r="H149" s="453"/>
    </row>
    <row r="150" spans="1:8" s="298" customFormat="1" ht="69" customHeight="1" outlineLevel="2" x14ac:dyDescent="0.25">
      <c r="A150" s="288" t="s">
        <v>291</v>
      </c>
      <c r="B150" s="288" t="s">
        <v>1238</v>
      </c>
      <c r="C150" s="289" t="s">
        <v>573</v>
      </c>
      <c r="D150" s="290" t="s">
        <v>1006</v>
      </c>
      <c r="E150" s="295" t="s">
        <v>546</v>
      </c>
      <c r="F150" s="168" t="s">
        <v>253</v>
      </c>
      <c r="G150" s="168" t="s">
        <v>254</v>
      </c>
      <c r="H150" s="61" t="s">
        <v>319</v>
      </c>
    </row>
    <row r="151" spans="1:8" s="223" customFormat="1" ht="44.25" customHeight="1" outlineLevel="3" x14ac:dyDescent="0.3">
      <c r="A151" s="4" t="s">
        <v>1009</v>
      </c>
      <c r="B151" s="4" t="s">
        <v>1548</v>
      </c>
      <c r="C151" s="120" t="s">
        <v>566</v>
      </c>
      <c r="D151" s="121" t="s">
        <v>758</v>
      </c>
      <c r="E151" s="227" t="s">
        <v>18</v>
      </c>
      <c r="F151" s="170" t="s">
        <v>281</v>
      </c>
      <c r="G151" s="170" t="s">
        <v>317</v>
      </c>
      <c r="H151" s="101" t="s">
        <v>534</v>
      </c>
    </row>
    <row r="152" spans="1:8" ht="108" customHeight="1" outlineLevel="3" x14ac:dyDescent="0.25">
      <c r="A152" s="19" t="s">
        <v>292</v>
      </c>
      <c r="B152" s="84" t="s">
        <v>712</v>
      </c>
      <c r="C152" s="6" t="s">
        <v>1566</v>
      </c>
      <c r="D152" s="6" t="s">
        <v>1240</v>
      </c>
      <c r="E152" s="240"/>
      <c r="F152" s="6" t="s">
        <v>533</v>
      </c>
      <c r="G152" s="6" t="s">
        <v>1198</v>
      </c>
      <c r="H152" s="6"/>
    </row>
    <row r="153" spans="1:8" ht="96" customHeight="1" outlineLevel="3" x14ac:dyDescent="0.25">
      <c r="A153" s="19" t="s">
        <v>293</v>
      </c>
      <c r="B153" s="84" t="s">
        <v>1244</v>
      </c>
      <c r="C153" s="6" t="s">
        <v>1256</v>
      </c>
      <c r="D153" s="6" t="s">
        <v>1246</v>
      </c>
      <c r="E153" s="240"/>
      <c r="F153" s="6" t="s">
        <v>1247</v>
      </c>
      <c r="G153" s="6" t="s">
        <v>1198</v>
      </c>
      <c r="H153" s="6"/>
    </row>
    <row r="154" spans="1:8" ht="96" customHeight="1" outlineLevel="3" x14ac:dyDescent="0.25">
      <c r="A154" s="19" t="s">
        <v>1245</v>
      </c>
      <c r="B154" s="84" t="s">
        <v>1257</v>
      </c>
      <c r="C154" s="6" t="s">
        <v>1567</v>
      </c>
      <c r="D154" s="6" t="s">
        <v>1259</v>
      </c>
      <c r="E154" s="240"/>
      <c r="F154" s="6" t="s">
        <v>1260</v>
      </c>
      <c r="G154" s="6" t="s">
        <v>1198</v>
      </c>
      <c r="H154" s="6"/>
    </row>
    <row r="155" spans="1:8" ht="66.75" customHeight="1" outlineLevel="3" x14ac:dyDescent="0.25">
      <c r="A155" s="19" t="s">
        <v>1258</v>
      </c>
      <c r="B155" s="84" t="s">
        <v>1261</v>
      </c>
      <c r="C155" s="6" t="s">
        <v>669</v>
      </c>
      <c r="D155" s="6" t="s">
        <v>1568</v>
      </c>
      <c r="E155" s="240"/>
      <c r="F155" s="6" t="s">
        <v>326</v>
      </c>
      <c r="G155" s="6" t="s">
        <v>1198</v>
      </c>
      <c r="H155" s="6"/>
    </row>
    <row r="156" spans="1:8" s="95" customFormat="1" ht="68.25" customHeight="1" outlineLevel="2" x14ac:dyDescent="0.35">
      <c r="A156" s="58" t="s">
        <v>320</v>
      </c>
      <c r="B156" s="58" t="s">
        <v>321</v>
      </c>
      <c r="C156" s="114" t="s">
        <v>322</v>
      </c>
      <c r="D156" s="114" t="s">
        <v>760</v>
      </c>
      <c r="E156" s="60" t="s">
        <v>333</v>
      </c>
      <c r="F156" s="452" t="s">
        <v>334</v>
      </c>
      <c r="G156" s="453"/>
      <c r="H156" s="453"/>
    </row>
    <row r="157" spans="1:8" s="298" customFormat="1" ht="87" customHeight="1" outlineLevel="2" x14ac:dyDescent="0.25">
      <c r="A157" s="288" t="s">
        <v>288</v>
      </c>
      <c r="B157" s="288" t="s">
        <v>1079</v>
      </c>
      <c r="C157" s="289" t="s">
        <v>1569</v>
      </c>
      <c r="D157" s="290" t="s">
        <v>1005</v>
      </c>
      <c r="E157" s="295" t="s">
        <v>543</v>
      </c>
      <c r="F157" s="168" t="s">
        <v>253</v>
      </c>
      <c r="G157" s="168" t="s">
        <v>254</v>
      </c>
      <c r="H157" s="61" t="s">
        <v>319</v>
      </c>
    </row>
    <row r="158" spans="1:8" ht="62.25" customHeight="1" outlineLevel="3" x14ac:dyDescent="0.3">
      <c r="A158" s="4" t="s">
        <v>1009</v>
      </c>
      <c r="B158" s="4" t="s">
        <v>1548</v>
      </c>
      <c r="C158" s="120" t="s">
        <v>566</v>
      </c>
      <c r="D158" s="121" t="s">
        <v>758</v>
      </c>
      <c r="E158" s="227" t="s">
        <v>18</v>
      </c>
      <c r="F158" s="170" t="s">
        <v>281</v>
      </c>
      <c r="G158" s="170" t="s">
        <v>317</v>
      </c>
      <c r="H158" s="101" t="s">
        <v>558</v>
      </c>
    </row>
    <row r="159" spans="1:8" ht="126.75" customHeight="1" outlineLevel="3" x14ac:dyDescent="0.25">
      <c r="A159" s="19" t="s">
        <v>289</v>
      </c>
      <c r="B159" s="84" t="s">
        <v>995</v>
      </c>
      <c r="C159" s="6" t="s">
        <v>1570</v>
      </c>
      <c r="D159" s="6" t="s">
        <v>996</v>
      </c>
      <c r="E159" s="240"/>
      <c r="F159" s="6" t="s">
        <v>997</v>
      </c>
      <c r="G159" s="6" t="s">
        <v>1197</v>
      </c>
      <c r="H159" s="6"/>
    </row>
    <row r="160" spans="1:8" ht="96" customHeight="1" outlineLevel="3" x14ac:dyDescent="0.25">
      <c r="A160" s="19" t="s">
        <v>294</v>
      </c>
      <c r="B160" s="84" t="s">
        <v>737</v>
      </c>
      <c r="C160" s="6" t="s">
        <v>713</v>
      </c>
      <c r="D160" s="6" t="s">
        <v>548</v>
      </c>
      <c r="E160" s="240"/>
      <c r="F160" s="6" t="s">
        <v>1132</v>
      </c>
      <c r="G160" s="6" t="s">
        <v>1197</v>
      </c>
      <c r="H160" s="6"/>
    </row>
    <row r="161" spans="1:8" ht="98.25" customHeight="1" outlineLevel="3" x14ac:dyDescent="0.25">
      <c r="A161" s="19" t="s">
        <v>290</v>
      </c>
      <c r="B161" s="84" t="s">
        <v>126</v>
      </c>
      <c r="C161" s="6" t="s">
        <v>535</v>
      </c>
      <c r="D161" s="6" t="s">
        <v>547</v>
      </c>
      <c r="E161" s="240"/>
      <c r="F161" s="6" t="s">
        <v>998</v>
      </c>
      <c r="G161" s="6" t="s">
        <v>1197</v>
      </c>
      <c r="H161" s="6"/>
    </row>
    <row r="162" spans="1:8" s="202" customFormat="1" ht="56.25" customHeight="1" outlineLevel="2" x14ac:dyDescent="0.3">
      <c r="A162" s="58" t="s">
        <v>320</v>
      </c>
      <c r="B162" s="58" t="s">
        <v>321</v>
      </c>
      <c r="C162" s="114" t="s">
        <v>322</v>
      </c>
      <c r="D162" s="114" t="s">
        <v>760</v>
      </c>
      <c r="E162" s="60" t="s">
        <v>333</v>
      </c>
      <c r="F162" s="452" t="s">
        <v>334</v>
      </c>
      <c r="G162" s="453"/>
      <c r="H162" s="453"/>
    </row>
    <row r="163" spans="1:8" s="298" customFormat="1" ht="61.5" customHeight="1" outlineLevel="2" x14ac:dyDescent="0.25">
      <c r="A163" s="288" t="s">
        <v>285</v>
      </c>
      <c r="B163" s="288" t="s">
        <v>1080</v>
      </c>
      <c r="C163" s="289" t="s">
        <v>541</v>
      </c>
      <c r="D163" s="290" t="s">
        <v>1007</v>
      </c>
      <c r="E163" s="295" t="s">
        <v>544</v>
      </c>
      <c r="F163" s="168" t="s">
        <v>253</v>
      </c>
      <c r="G163" s="168" t="s">
        <v>254</v>
      </c>
      <c r="H163" s="61" t="s">
        <v>319</v>
      </c>
    </row>
    <row r="164" spans="1:8" ht="32.25" customHeight="1" outlineLevel="3" x14ac:dyDescent="0.3">
      <c r="A164" s="4" t="s">
        <v>1009</v>
      </c>
      <c r="B164" s="4" t="s">
        <v>1548</v>
      </c>
      <c r="C164" s="120" t="s">
        <v>566</v>
      </c>
      <c r="D164" s="121" t="s">
        <v>758</v>
      </c>
      <c r="E164" s="227" t="s">
        <v>18</v>
      </c>
      <c r="F164" s="170" t="s">
        <v>281</v>
      </c>
      <c r="G164" s="170" t="s">
        <v>317</v>
      </c>
      <c r="H164" s="101" t="s">
        <v>306</v>
      </c>
    </row>
    <row r="165" spans="1:8" ht="119.25" customHeight="1" outlineLevel="3" x14ac:dyDescent="0.25">
      <c r="A165" s="19" t="s">
        <v>286</v>
      </c>
      <c r="B165" s="84" t="s">
        <v>1368</v>
      </c>
      <c r="C165" s="6" t="s">
        <v>1571</v>
      </c>
      <c r="D165" s="6" t="s">
        <v>714</v>
      </c>
      <c r="E165" s="240"/>
      <c r="F165" s="6" t="s">
        <v>794</v>
      </c>
      <c r="G165" s="6" t="s">
        <v>1196</v>
      </c>
      <c r="H165" s="6"/>
    </row>
    <row r="166" spans="1:8" ht="127.5" customHeight="1" outlineLevel="3" x14ac:dyDescent="0.25">
      <c r="A166" s="19" t="s">
        <v>287</v>
      </c>
      <c r="B166" s="84" t="s">
        <v>1178</v>
      </c>
      <c r="C166" s="6" t="s">
        <v>1248</v>
      </c>
      <c r="D166" s="6" t="s">
        <v>1386</v>
      </c>
      <c r="E166" s="240"/>
      <c r="F166" s="6" t="s">
        <v>794</v>
      </c>
      <c r="G166" s="6" t="s">
        <v>1196</v>
      </c>
      <c r="H166" s="6"/>
    </row>
    <row r="167" spans="1:8" ht="93.75" customHeight="1" outlineLevel="3" x14ac:dyDescent="0.25">
      <c r="A167" s="19" t="s">
        <v>539</v>
      </c>
      <c r="B167" s="84" t="s">
        <v>716</v>
      </c>
      <c r="C167" s="6" t="s">
        <v>1572</v>
      </c>
      <c r="D167" s="6" t="s">
        <v>714</v>
      </c>
      <c r="E167" s="240"/>
      <c r="F167" s="6" t="s">
        <v>1193</v>
      </c>
      <c r="G167" s="6" t="s">
        <v>1196</v>
      </c>
      <c r="H167" s="6"/>
    </row>
    <row r="168" spans="1:8" ht="93.75" customHeight="1" outlineLevel="3" x14ac:dyDescent="0.25">
      <c r="A168" s="19" t="s">
        <v>1180</v>
      </c>
      <c r="B168" s="84" t="s">
        <v>1179</v>
      </c>
      <c r="C168" s="6" t="s">
        <v>1249</v>
      </c>
      <c r="D168" s="6" t="s">
        <v>1192</v>
      </c>
      <c r="E168" s="240"/>
      <c r="F168" s="6" t="s">
        <v>1194</v>
      </c>
      <c r="G168" s="6" t="s">
        <v>1196</v>
      </c>
      <c r="H168" s="6"/>
    </row>
    <row r="169" spans="1:8" ht="76.5" customHeight="1" outlineLevel="3" x14ac:dyDescent="0.25">
      <c r="A169" s="19" t="s">
        <v>1181</v>
      </c>
      <c r="B169" s="84" t="s">
        <v>786</v>
      </c>
      <c r="C169" s="6" t="s">
        <v>1184</v>
      </c>
      <c r="D169" s="6" t="s">
        <v>1573</v>
      </c>
      <c r="E169" s="240"/>
      <c r="F169" s="6" t="s">
        <v>1148</v>
      </c>
      <c r="G169" s="6" t="s">
        <v>1196</v>
      </c>
      <c r="H169" s="3"/>
    </row>
    <row r="170" spans="1:8" ht="75" outlineLevel="3" x14ac:dyDescent="0.25">
      <c r="A170" s="19" t="s">
        <v>1182</v>
      </c>
      <c r="B170" s="84" t="s">
        <v>1574</v>
      </c>
      <c r="C170" s="6" t="s">
        <v>538</v>
      </c>
      <c r="D170" s="6" t="s">
        <v>454</v>
      </c>
      <c r="E170" s="240"/>
      <c r="F170" s="6" t="s">
        <v>540</v>
      </c>
      <c r="G170" s="6" t="s">
        <v>1196</v>
      </c>
      <c r="H170" s="6"/>
    </row>
    <row r="171" spans="1:8" ht="90" outlineLevel="3" x14ac:dyDescent="0.25">
      <c r="A171" s="19" t="s">
        <v>1183</v>
      </c>
      <c r="B171" s="84" t="s">
        <v>1188</v>
      </c>
      <c r="C171" s="6" t="s">
        <v>1189</v>
      </c>
      <c r="D171" s="6" t="s">
        <v>1190</v>
      </c>
      <c r="E171" s="240"/>
      <c r="F171" s="6" t="s">
        <v>1191</v>
      </c>
      <c r="G171" s="6" t="s">
        <v>1196</v>
      </c>
      <c r="H171" s="6"/>
    </row>
    <row r="172" spans="1:8" ht="91.5" customHeight="1" outlineLevel="3" x14ac:dyDescent="0.25">
      <c r="A172" s="19" t="s">
        <v>1187</v>
      </c>
      <c r="B172" s="84" t="s">
        <v>421</v>
      </c>
      <c r="C172" s="6" t="s">
        <v>999</v>
      </c>
      <c r="D172" s="6" t="s">
        <v>1369</v>
      </c>
      <c r="E172" s="240"/>
      <c r="F172" s="6" t="s">
        <v>332</v>
      </c>
      <c r="G172" s="6" t="s">
        <v>1196</v>
      </c>
      <c r="H172" s="6"/>
    </row>
    <row r="173" spans="1:8" s="45" customFormat="1" ht="56.25" customHeight="1" outlineLevel="2" x14ac:dyDescent="0.3">
      <c r="A173" s="58" t="s">
        <v>320</v>
      </c>
      <c r="B173" s="58" t="s">
        <v>321</v>
      </c>
      <c r="C173" s="114" t="s">
        <v>322</v>
      </c>
      <c r="D173" s="114" t="s">
        <v>760</v>
      </c>
      <c r="E173" s="60" t="s">
        <v>333</v>
      </c>
      <c r="F173" s="452" t="s">
        <v>334</v>
      </c>
      <c r="G173" s="453"/>
      <c r="H173" s="453"/>
    </row>
    <row r="174" spans="1:8" s="298" customFormat="1" ht="48" customHeight="1" outlineLevel="2" x14ac:dyDescent="0.25">
      <c r="A174" s="288" t="s">
        <v>282</v>
      </c>
      <c r="B174" s="288" t="s">
        <v>1049</v>
      </c>
      <c r="C174" s="289" t="s">
        <v>1575</v>
      </c>
      <c r="D174" s="290" t="s">
        <v>1576</v>
      </c>
      <c r="E174" s="295" t="s">
        <v>545</v>
      </c>
      <c r="F174" s="168" t="s">
        <v>253</v>
      </c>
      <c r="G174" s="168" t="s">
        <v>254</v>
      </c>
      <c r="H174" s="61" t="s">
        <v>319</v>
      </c>
    </row>
    <row r="175" spans="1:8" ht="37.5" outlineLevel="3" x14ac:dyDescent="0.3">
      <c r="A175" s="4" t="s">
        <v>1009</v>
      </c>
      <c r="B175" s="4" t="s">
        <v>1541</v>
      </c>
      <c r="C175" s="120" t="s">
        <v>566</v>
      </c>
      <c r="D175" s="121" t="s">
        <v>758</v>
      </c>
      <c r="E175" s="227" t="s">
        <v>18</v>
      </c>
      <c r="F175" s="170" t="s">
        <v>281</v>
      </c>
      <c r="G175" s="170" t="s">
        <v>317</v>
      </c>
      <c r="H175" s="101" t="s">
        <v>306</v>
      </c>
    </row>
    <row r="176" spans="1:8" s="70" customFormat="1" ht="90.75" customHeight="1" outlineLevel="3" x14ac:dyDescent="0.35">
      <c r="A176" s="19" t="s">
        <v>283</v>
      </c>
      <c r="B176" s="84" t="s">
        <v>1185</v>
      </c>
      <c r="C176" s="6" t="s">
        <v>1577</v>
      </c>
      <c r="D176" s="6" t="s">
        <v>1578</v>
      </c>
      <c r="E176" s="240"/>
      <c r="F176" s="6" t="s">
        <v>1000</v>
      </c>
      <c r="G176" s="6" t="s">
        <v>522</v>
      </c>
      <c r="H176" s="6"/>
    </row>
    <row r="177" spans="1:8" ht="43.5" customHeight="1" outlineLevel="3" x14ac:dyDescent="0.25">
      <c r="A177" s="19" t="s">
        <v>284</v>
      </c>
      <c r="B177" s="84" t="s">
        <v>1241</v>
      </c>
      <c r="C177" s="6" t="s">
        <v>1579</v>
      </c>
      <c r="D177" s="6" t="s">
        <v>1149</v>
      </c>
      <c r="E177" s="240"/>
      <c r="F177" s="6" t="s">
        <v>789</v>
      </c>
      <c r="G177" s="6" t="s">
        <v>501</v>
      </c>
      <c r="H177" s="3"/>
    </row>
    <row r="178" spans="1:8" s="70" customFormat="1" ht="77.25" customHeight="1" outlineLevel="3" x14ac:dyDescent="0.35">
      <c r="A178" s="19" t="s">
        <v>536</v>
      </c>
      <c r="B178" s="84" t="s">
        <v>1580</v>
      </c>
      <c r="C178" s="6" t="s">
        <v>1581</v>
      </c>
      <c r="D178" s="6" t="s">
        <v>1582</v>
      </c>
      <c r="E178" s="240"/>
      <c r="F178" s="6" t="s">
        <v>1000</v>
      </c>
      <c r="G178" s="6" t="s">
        <v>522</v>
      </c>
      <c r="H178" s="6"/>
    </row>
    <row r="179" spans="1:8" ht="57" customHeight="1" x14ac:dyDescent="0.25">
      <c r="A179" s="255" t="s">
        <v>594</v>
      </c>
      <c r="B179" s="255" t="s">
        <v>675</v>
      </c>
      <c r="C179" s="256" t="s">
        <v>602</v>
      </c>
      <c r="D179" s="129"/>
      <c r="E179" s="243"/>
      <c r="F179" s="178"/>
      <c r="G179" s="178"/>
      <c r="H179" s="57"/>
    </row>
    <row r="180" spans="1:8" ht="95.25" customHeight="1" outlineLevel="1" x14ac:dyDescent="0.25">
      <c r="A180" s="89" t="s">
        <v>318</v>
      </c>
      <c r="B180" s="89" t="s">
        <v>1062</v>
      </c>
      <c r="C180" s="130" t="s">
        <v>603</v>
      </c>
      <c r="D180" s="131" t="s">
        <v>18</v>
      </c>
      <c r="E180" s="244"/>
      <c r="F180" s="179"/>
      <c r="G180" s="179"/>
      <c r="H180" s="38"/>
    </row>
    <row r="181" spans="1:8" ht="56.25" customHeight="1" outlineLevel="2" x14ac:dyDescent="0.25">
      <c r="A181" s="79" t="s">
        <v>320</v>
      </c>
      <c r="B181" s="79" t="s">
        <v>321</v>
      </c>
      <c r="C181" s="132" t="s">
        <v>322</v>
      </c>
      <c r="D181" s="132" t="s">
        <v>760</v>
      </c>
      <c r="E181" s="80" t="s">
        <v>333</v>
      </c>
      <c r="F181" s="454" t="s">
        <v>334</v>
      </c>
      <c r="G181" s="455"/>
      <c r="H181" s="455"/>
    </row>
    <row r="182" spans="1:8" s="298" customFormat="1" ht="96" customHeight="1" outlineLevel="2" x14ac:dyDescent="0.25">
      <c r="A182" s="300" t="s">
        <v>19</v>
      </c>
      <c r="B182" s="300" t="s">
        <v>1239</v>
      </c>
      <c r="C182" s="301" t="s">
        <v>563</v>
      </c>
      <c r="D182" s="302" t="s">
        <v>1262</v>
      </c>
      <c r="E182" s="303" t="s">
        <v>845</v>
      </c>
      <c r="F182" s="180" t="s">
        <v>253</v>
      </c>
      <c r="G182" s="180" t="s">
        <v>254</v>
      </c>
      <c r="H182" s="64" t="s">
        <v>319</v>
      </c>
    </row>
    <row r="183" spans="1:8" ht="37.5" outlineLevel="3" x14ac:dyDescent="0.3">
      <c r="A183" s="11" t="s">
        <v>1009</v>
      </c>
      <c r="B183" s="11" t="s">
        <v>1548</v>
      </c>
      <c r="C183" s="153" t="s">
        <v>566</v>
      </c>
      <c r="D183" s="154" t="s">
        <v>758</v>
      </c>
      <c r="E183" s="200"/>
      <c r="F183" s="184" t="s">
        <v>281</v>
      </c>
      <c r="G183" s="232" t="s">
        <v>317</v>
      </c>
      <c r="H183" s="100" t="s">
        <v>589</v>
      </c>
    </row>
    <row r="184" spans="1:8" ht="91.5" customHeight="1" outlineLevel="3" x14ac:dyDescent="0.25">
      <c r="A184" s="20" t="s">
        <v>20</v>
      </c>
      <c r="B184" s="86" t="s">
        <v>1263</v>
      </c>
      <c r="C184" s="13" t="s">
        <v>1590</v>
      </c>
      <c r="D184" s="13" t="s">
        <v>872</v>
      </c>
      <c r="E184" s="245"/>
      <c r="F184" s="13" t="s">
        <v>935</v>
      </c>
      <c r="G184" s="13" t="s">
        <v>1172</v>
      </c>
      <c r="H184" s="14"/>
    </row>
    <row r="185" spans="1:8" ht="76.5" customHeight="1" outlineLevel="3" x14ac:dyDescent="0.25">
      <c r="A185" s="20" t="s">
        <v>21</v>
      </c>
      <c r="B185" s="86" t="s">
        <v>1591</v>
      </c>
      <c r="C185" s="13" t="s">
        <v>1592</v>
      </c>
      <c r="D185" s="13" t="s">
        <v>1593</v>
      </c>
      <c r="E185" s="245"/>
      <c r="F185" s="13" t="s">
        <v>1027</v>
      </c>
      <c r="G185" s="13" t="s">
        <v>1172</v>
      </c>
      <c r="H185" s="14"/>
    </row>
    <row r="186" spans="1:8" ht="90" customHeight="1" outlineLevel="3" x14ac:dyDescent="0.25">
      <c r="A186" s="20" t="s">
        <v>22</v>
      </c>
      <c r="B186" s="86" t="s">
        <v>1594</v>
      </c>
      <c r="C186" s="13" t="s">
        <v>1595</v>
      </c>
      <c r="D186" s="13" t="s">
        <v>1596</v>
      </c>
      <c r="E186" s="245"/>
      <c r="F186" s="13" t="s">
        <v>877</v>
      </c>
      <c r="G186" s="13" t="s">
        <v>1172</v>
      </c>
      <c r="H186" s="14"/>
    </row>
    <row r="187" spans="1:8" ht="83.25" customHeight="1" outlineLevel="3" x14ac:dyDescent="0.25">
      <c r="A187" s="20" t="s">
        <v>23</v>
      </c>
      <c r="B187" s="86" t="s">
        <v>1264</v>
      </c>
      <c r="C187" s="13" t="s">
        <v>1597</v>
      </c>
      <c r="D187" s="13" t="s">
        <v>1598</v>
      </c>
      <c r="E187" s="245"/>
      <c r="F187" s="13" t="s">
        <v>878</v>
      </c>
      <c r="G187" s="13" t="s">
        <v>1172</v>
      </c>
      <c r="H187" s="14"/>
    </row>
    <row r="188" spans="1:8" ht="96" customHeight="1" outlineLevel="3" x14ac:dyDescent="0.25">
      <c r="A188" s="20" t="s">
        <v>24</v>
      </c>
      <c r="B188" s="86" t="s">
        <v>1599</v>
      </c>
      <c r="C188" s="13" t="s">
        <v>1600</v>
      </c>
      <c r="D188" s="13" t="s">
        <v>1601</v>
      </c>
      <c r="E188" s="245"/>
      <c r="F188" s="13" t="s">
        <v>879</v>
      </c>
      <c r="G188" s="13" t="s">
        <v>1172</v>
      </c>
      <c r="H188" s="14"/>
    </row>
    <row r="189" spans="1:8" ht="78.75" customHeight="1" outlineLevel="3" x14ac:dyDescent="0.25">
      <c r="A189" s="20" t="s">
        <v>360</v>
      </c>
      <c r="B189" s="86" t="s">
        <v>1242</v>
      </c>
      <c r="C189" s="13" t="s">
        <v>1602</v>
      </c>
      <c r="D189" s="13" t="s">
        <v>436</v>
      </c>
      <c r="E189" s="245"/>
      <c r="F189" s="13" t="s">
        <v>880</v>
      </c>
      <c r="G189" s="13" t="s">
        <v>1172</v>
      </c>
      <c r="H189" s="14"/>
    </row>
    <row r="190" spans="1:8" ht="75" customHeight="1" outlineLevel="3" x14ac:dyDescent="0.25">
      <c r="A190" s="20" t="s">
        <v>721</v>
      </c>
      <c r="B190" s="86" t="s">
        <v>873</v>
      </c>
      <c r="C190" s="13" t="s">
        <v>1243</v>
      </c>
      <c r="D190" s="13" t="s">
        <v>1603</v>
      </c>
      <c r="E190" s="245"/>
      <c r="F190" s="13" t="s">
        <v>881</v>
      </c>
      <c r="G190" s="13" t="s">
        <v>1172</v>
      </c>
      <c r="H190" s="14"/>
    </row>
    <row r="191" spans="1:8" ht="56.25" customHeight="1" outlineLevel="2" x14ac:dyDescent="0.25">
      <c r="A191" s="79" t="s">
        <v>320</v>
      </c>
      <c r="B191" s="79" t="s">
        <v>321</v>
      </c>
      <c r="C191" s="132" t="s">
        <v>322</v>
      </c>
      <c r="D191" s="132" t="s">
        <v>760</v>
      </c>
      <c r="E191" s="80" t="s">
        <v>333</v>
      </c>
      <c r="F191" s="454" t="s">
        <v>334</v>
      </c>
      <c r="G191" s="455"/>
      <c r="H191" s="455"/>
    </row>
    <row r="192" spans="1:8" s="298" customFormat="1" ht="68.25" customHeight="1" outlineLevel="2" x14ac:dyDescent="0.25">
      <c r="A192" s="300" t="s">
        <v>16</v>
      </c>
      <c r="B192" s="300" t="s">
        <v>1024</v>
      </c>
      <c r="C192" s="301" t="s">
        <v>1604</v>
      </c>
      <c r="D192" s="302" t="s">
        <v>1332</v>
      </c>
      <c r="E192" s="303" t="s">
        <v>846</v>
      </c>
      <c r="F192" s="180" t="s">
        <v>253</v>
      </c>
      <c r="G192" s="180" t="s">
        <v>254</v>
      </c>
      <c r="H192" s="64" t="s">
        <v>319</v>
      </c>
    </row>
    <row r="193" spans="1:8" ht="37.5" outlineLevel="3" x14ac:dyDescent="0.3">
      <c r="A193" s="11" t="s">
        <v>1009</v>
      </c>
      <c r="B193" s="11" t="s">
        <v>1548</v>
      </c>
      <c r="C193" s="153" t="s">
        <v>566</v>
      </c>
      <c r="D193" s="154" t="s">
        <v>758</v>
      </c>
      <c r="E193" s="105" t="s">
        <v>18</v>
      </c>
      <c r="F193" s="184" t="s">
        <v>281</v>
      </c>
      <c r="G193" s="232" t="s">
        <v>317</v>
      </c>
      <c r="H193" s="100" t="s">
        <v>588</v>
      </c>
    </row>
    <row r="194" spans="1:8" ht="125.25" customHeight="1" outlineLevel="3" x14ac:dyDescent="0.25">
      <c r="A194" s="20" t="s">
        <v>7</v>
      </c>
      <c r="B194" s="86" t="s">
        <v>733</v>
      </c>
      <c r="C194" s="13" t="s">
        <v>1605</v>
      </c>
      <c r="D194" s="13" t="s">
        <v>1265</v>
      </c>
      <c r="E194" s="246"/>
      <c r="F194" s="13" t="s">
        <v>1084</v>
      </c>
      <c r="G194" s="13" t="s">
        <v>1172</v>
      </c>
      <c r="H194" s="14"/>
    </row>
    <row r="195" spans="1:8" ht="128.25" customHeight="1" outlineLevel="3" x14ac:dyDescent="0.25">
      <c r="A195" s="20" t="s">
        <v>8</v>
      </c>
      <c r="B195" s="86" t="s">
        <v>1268</v>
      </c>
      <c r="C195" s="13" t="s">
        <v>1606</v>
      </c>
      <c r="D195" s="13" t="s">
        <v>1607</v>
      </c>
      <c r="E195" s="246"/>
      <c r="F195" s="13" t="s">
        <v>1266</v>
      </c>
      <c r="G195" s="13" t="s">
        <v>1172</v>
      </c>
      <c r="H195" s="14"/>
    </row>
    <row r="196" spans="1:8" ht="156" customHeight="1" outlineLevel="3" x14ac:dyDescent="0.25">
      <c r="A196" s="20" t="s">
        <v>9</v>
      </c>
      <c r="B196" s="86" t="s">
        <v>1275</v>
      </c>
      <c r="C196" s="13" t="s">
        <v>1608</v>
      </c>
      <c r="D196" s="13" t="s">
        <v>1609</v>
      </c>
      <c r="E196" s="246"/>
      <c r="F196" s="13" t="s">
        <v>1267</v>
      </c>
      <c r="G196" s="13" t="s">
        <v>1172</v>
      </c>
      <c r="H196" s="14"/>
    </row>
    <row r="197" spans="1:8" ht="129" customHeight="1" outlineLevel="3" x14ac:dyDescent="0.25">
      <c r="A197" s="20" t="s">
        <v>10</v>
      </c>
      <c r="B197" s="86" t="s">
        <v>734</v>
      </c>
      <c r="C197" s="13" t="s">
        <v>1610</v>
      </c>
      <c r="D197" s="13" t="s">
        <v>1611</v>
      </c>
      <c r="E197" s="246"/>
      <c r="F197" s="13" t="s">
        <v>1063</v>
      </c>
      <c r="G197" s="13" t="s">
        <v>1172</v>
      </c>
      <c r="H197" s="14"/>
    </row>
    <row r="198" spans="1:8" ht="164.25" customHeight="1" outlineLevel="3" x14ac:dyDescent="0.25">
      <c r="A198" s="20" t="s">
        <v>11</v>
      </c>
      <c r="B198" s="86" t="s">
        <v>1269</v>
      </c>
      <c r="C198" s="13" t="s">
        <v>1612</v>
      </c>
      <c r="D198" s="13" t="s">
        <v>1613</v>
      </c>
      <c r="E198" s="246"/>
      <c r="F198" s="13" t="s">
        <v>885</v>
      </c>
      <c r="G198" s="13" t="s">
        <v>1172</v>
      </c>
      <c r="H198" s="14"/>
    </row>
    <row r="199" spans="1:8" ht="110.25" customHeight="1" outlineLevel="3" x14ac:dyDescent="0.25">
      <c r="A199" s="20" t="s">
        <v>12</v>
      </c>
      <c r="B199" s="86" t="s">
        <v>884</v>
      </c>
      <c r="C199" s="13" t="s">
        <v>1614</v>
      </c>
      <c r="D199" s="13" t="s">
        <v>1615</v>
      </c>
      <c r="E199" s="246"/>
      <c r="F199" s="13" t="s">
        <v>887</v>
      </c>
      <c r="G199" s="13" t="s">
        <v>1172</v>
      </c>
      <c r="H199" s="14"/>
    </row>
    <row r="200" spans="1:8" ht="97.5" customHeight="1" outlineLevel="3" x14ac:dyDescent="0.25">
      <c r="A200" s="20" t="s">
        <v>13</v>
      </c>
      <c r="B200" s="86" t="s">
        <v>1866</v>
      </c>
      <c r="C200" s="13" t="s">
        <v>1867</v>
      </c>
      <c r="D200" s="13" t="s">
        <v>1868</v>
      </c>
      <c r="E200" s="246"/>
      <c r="F200" s="13" t="s">
        <v>1270</v>
      </c>
      <c r="G200" s="13" t="s">
        <v>1173</v>
      </c>
      <c r="H200" s="14"/>
    </row>
    <row r="201" spans="1:8" ht="111.75" customHeight="1" outlineLevel="3" x14ac:dyDescent="0.25">
      <c r="A201" s="20" t="s">
        <v>14</v>
      </c>
      <c r="B201" s="86" t="s">
        <v>1616</v>
      </c>
      <c r="C201" s="13" t="s">
        <v>1617</v>
      </c>
      <c r="D201" s="13" t="s">
        <v>889</v>
      </c>
      <c r="E201" s="246"/>
      <c r="F201" s="13" t="s">
        <v>888</v>
      </c>
      <c r="G201" s="13" t="s">
        <v>1173</v>
      </c>
      <c r="H201" s="14"/>
    </row>
    <row r="202" spans="1:8" ht="93" customHeight="1" outlineLevel="3" x14ac:dyDescent="0.25">
      <c r="A202" s="20" t="s">
        <v>722</v>
      </c>
      <c r="B202" s="86" t="s">
        <v>1618</v>
      </c>
      <c r="C202" s="13" t="s">
        <v>1619</v>
      </c>
      <c r="D202" s="13" t="s">
        <v>1620</v>
      </c>
      <c r="E202" s="246"/>
      <c r="F202" s="13" t="s">
        <v>1271</v>
      </c>
      <c r="G202" s="13" t="s">
        <v>1173</v>
      </c>
      <c r="H202" s="14"/>
    </row>
    <row r="203" spans="1:8" ht="89.25" customHeight="1" outlineLevel="3" x14ac:dyDescent="0.25">
      <c r="A203" s="20" t="s">
        <v>778</v>
      </c>
      <c r="B203" s="86" t="s">
        <v>1064</v>
      </c>
      <c r="C203" s="13" t="s">
        <v>1065</v>
      </c>
      <c r="D203" s="13" t="s">
        <v>890</v>
      </c>
      <c r="E203" s="246"/>
      <c r="F203" s="13" t="s">
        <v>1879</v>
      </c>
      <c r="G203" s="13" t="s">
        <v>1279</v>
      </c>
      <c r="H203" s="14"/>
    </row>
    <row r="204" spans="1:8" ht="89.25" customHeight="1" outlineLevel="3" x14ac:dyDescent="0.25">
      <c r="A204" s="20" t="s">
        <v>886</v>
      </c>
      <c r="B204" s="86" t="s">
        <v>1621</v>
      </c>
      <c r="C204" s="13" t="s">
        <v>1622</v>
      </c>
      <c r="D204" s="13" t="s">
        <v>1623</v>
      </c>
      <c r="E204" s="246"/>
      <c r="F204" s="13" t="s">
        <v>1881</v>
      </c>
      <c r="G204" s="13" t="s">
        <v>1880</v>
      </c>
      <c r="H204" s="14"/>
    </row>
    <row r="205" spans="1:8" ht="95.25" customHeight="1" outlineLevel="3" x14ac:dyDescent="0.25">
      <c r="A205" s="20" t="s">
        <v>1276</v>
      </c>
      <c r="B205" s="86" t="s">
        <v>1277</v>
      </c>
      <c r="C205" s="13" t="s">
        <v>1624</v>
      </c>
      <c r="D205" s="13" t="s">
        <v>1625</v>
      </c>
      <c r="E205" s="246"/>
      <c r="F205" s="13" t="s">
        <v>1278</v>
      </c>
      <c r="G205" s="13" t="s">
        <v>1173</v>
      </c>
      <c r="H205" s="14"/>
    </row>
    <row r="206" spans="1:8" ht="56.25" customHeight="1" outlineLevel="2" x14ac:dyDescent="0.25">
      <c r="A206" s="79" t="s">
        <v>320</v>
      </c>
      <c r="B206" s="79" t="s">
        <v>321</v>
      </c>
      <c r="C206" s="132" t="s">
        <v>322</v>
      </c>
      <c r="D206" s="132" t="s">
        <v>760</v>
      </c>
      <c r="E206" s="80" t="s">
        <v>333</v>
      </c>
      <c r="F206" s="454" t="s">
        <v>334</v>
      </c>
      <c r="G206" s="455"/>
      <c r="H206" s="455"/>
    </row>
    <row r="207" spans="1:8" s="298" customFormat="1" ht="63" outlineLevel="2" x14ac:dyDescent="0.25">
      <c r="A207" s="300" t="s">
        <v>15</v>
      </c>
      <c r="B207" s="300" t="s">
        <v>1016</v>
      </c>
      <c r="C207" s="301" t="s">
        <v>1919</v>
      </c>
      <c r="D207" s="302" t="s">
        <v>1331</v>
      </c>
      <c r="E207" s="303" t="s">
        <v>847</v>
      </c>
      <c r="F207" s="180" t="s">
        <v>253</v>
      </c>
      <c r="G207" s="180" t="s">
        <v>254</v>
      </c>
      <c r="H207" s="64" t="s">
        <v>319</v>
      </c>
    </row>
    <row r="208" spans="1:8" ht="43.5" customHeight="1" outlineLevel="3" x14ac:dyDescent="0.3">
      <c r="A208" s="11" t="s">
        <v>1009</v>
      </c>
      <c r="B208" s="11" t="s">
        <v>1548</v>
      </c>
      <c r="C208" s="153" t="s">
        <v>566</v>
      </c>
      <c r="D208" s="154" t="s">
        <v>758</v>
      </c>
      <c r="E208" s="105" t="s">
        <v>18</v>
      </c>
      <c r="F208" s="184" t="s">
        <v>281</v>
      </c>
      <c r="G208" s="184" t="s">
        <v>317</v>
      </c>
      <c r="H208" s="100" t="s">
        <v>587</v>
      </c>
    </row>
    <row r="209" spans="1:8" ht="95.25" customHeight="1" outlineLevel="3" x14ac:dyDescent="0.25">
      <c r="A209" s="20" t="s">
        <v>0</v>
      </c>
      <c r="B209" s="86" t="s">
        <v>960</v>
      </c>
      <c r="C209" s="13" t="s">
        <v>1626</v>
      </c>
      <c r="D209" s="13" t="s">
        <v>1627</v>
      </c>
      <c r="E209" s="246"/>
      <c r="F209" s="13" t="s">
        <v>891</v>
      </c>
      <c r="G209" s="13" t="s">
        <v>964</v>
      </c>
      <c r="H209" s="14"/>
    </row>
    <row r="210" spans="1:8" ht="141" customHeight="1" outlineLevel="3" x14ac:dyDescent="0.25">
      <c r="A210" s="20" t="s">
        <v>1</v>
      </c>
      <c r="B210" s="86" t="s">
        <v>893</v>
      </c>
      <c r="C210" s="13" t="s">
        <v>1628</v>
      </c>
      <c r="D210" s="13" t="s">
        <v>1629</v>
      </c>
      <c r="E210" s="246"/>
      <c r="F210" s="13" t="s">
        <v>358</v>
      </c>
      <c r="G210" s="13" t="s">
        <v>1201</v>
      </c>
      <c r="H210" s="14"/>
    </row>
    <row r="211" spans="1:8" ht="125.25" customHeight="1" outlineLevel="3" x14ac:dyDescent="0.25">
      <c r="A211" s="20" t="s">
        <v>2</v>
      </c>
      <c r="B211" s="86" t="s">
        <v>676</v>
      </c>
      <c r="C211" s="13" t="s">
        <v>1630</v>
      </c>
      <c r="D211" s="13" t="s">
        <v>1631</v>
      </c>
      <c r="E211" s="246"/>
      <c r="F211" s="13" t="s">
        <v>359</v>
      </c>
      <c r="G211" s="13" t="s">
        <v>1201</v>
      </c>
      <c r="H211" s="14"/>
    </row>
    <row r="212" spans="1:8" ht="142.5" customHeight="1" outlineLevel="3" x14ac:dyDescent="0.25">
      <c r="A212" s="20" t="s">
        <v>3</v>
      </c>
      <c r="B212" s="86" t="s">
        <v>1632</v>
      </c>
      <c r="C212" s="13" t="s">
        <v>1633</v>
      </c>
      <c r="D212" s="13" t="s">
        <v>1634</v>
      </c>
      <c r="E212" s="246"/>
      <c r="F212" s="13" t="s">
        <v>897</v>
      </c>
      <c r="G212" s="13" t="s">
        <v>1201</v>
      </c>
      <c r="H212" s="14"/>
    </row>
    <row r="213" spans="1:8" ht="143.25" customHeight="1" outlineLevel="3" x14ac:dyDescent="0.25">
      <c r="A213" s="20" t="s">
        <v>4</v>
      </c>
      <c r="B213" s="86" t="s">
        <v>1635</v>
      </c>
      <c r="C213" s="13" t="s">
        <v>1636</v>
      </c>
      <c r="D213" s="13" t="s">
        <v>1637</v>
      </c>
      <c r="E213" s="246"/>
      <c r="F213" s="13" t="s">
        <v>898</v>
      </c>
      <c r="G213" s="13" t="s">
        <v>1201</v>
      </c>
      <c r="H213" s="14"/>
    </row>
    <row r="214" spans="1:8" ht="120" outlineLevel="3" x14ac:dyDescent="0.25">
      <c r="A214" s="20" t="s">
        <v>5</v>
      </c>
      <c r="B214" s="86" t="s">
        <v>1638</v>
      </c>
      <c r="C214" s="13" t="s">
        <v>1639</v>
      </c>
      <c r="D214" s="13" t="s">
        <v>357</v>
      </c>
      <c r="E214" s="246"/>
      <c r="F214" s="13" t="s">
        <v>329</v>
      </c>
      <c r="G214" s="13" t="s">
        <v>1201</v>
      </c>
      <c r="H214" s="14"/>
    </row>
    <row r="215" spans="1:8" ht="110.25" customHeight="1" outlineLevel="3" x14ac:dyDescent="0.25">
      <c r="A215" s="20" t="s">
        <v>6</v>
      </c>
      <c r="B215" s="86" t="s">
        <v>1640</v>
      </c>
      <c r="C215" s="13" t="s">
        <v>1641</v>
      </c>
      <c r="D215" s="13" t="s">
        <v>1642</v>
      </c>
      <c r="E215" s="246"/>
      <c r="F215" s="13" t="s">
        <v>677</v>
      </c>
      <c r="G215" s="13" t="s">
        <v>1201</v>
      </c>
      <c r="H215" s="14"/>
    </row>
    <row r="216" spans="1:8" ht="90" outlineLevel="3" x14ac:dyDescent="0.25">
      <c r="A216" s="20" t="s">
        <v>219</v>
      </c>
      <c r="B216" s="86" t="s">
        <v>392</v>
      </c>
      <c r="C216" s="13" t="s">
        <v>1643</v>
      </c>
      <c r="D216" s="13" t="s">
        <v>1645</v>
      </c>
      <c r="E216" s="246"/>
      <c r="F216" s="13" t="s">
        <v>330</v>
      </c>
      <c r="G216" s="13" t="s">
        <v>965</v>
      </c>
      <c r="H216" s="14"/>
    </row>
    <row r="217" spans="1:8" ht="90" outlineLevel="3" x14ac:dyDescent="0.25">
      <c r="A217" s="20" t="s">
        <v>220</v>
      </c>
      <c r="B217" s="86" t="s">
        <v>393</v>
      </c>
      <c r="C217" s="13" t="s">
        <v>1644</v>
      </c>
      <c r="D217" s="13" t="s">
        <v>895</v>
      </c>
      <c r="E217" s="246"/>
      <c r="F217" s="13" t="s">
        <v>1274</v>
      </c>
      <c r="G217" s="13" t="s">
        <v>1285</v>
      </c>
      <c r="H217" s="14"/>
    </row>
    <row r="218" spans="1:8" ht="75" outlineLevel="3" x14ac:dyDescent="0.25">
      <c r="A218" s="20" t="s">
        <v>221</v>
      </c>
      <c r="B218" s="86" t="s">
        <v>1272</v>
      </c>
      <c r="C218" s="13" t="s">
        <v>1646</v>
      </c>
      <c r="D218" s="13" t="s">
        <v>1647</v>
      </c>
      <c r="E218" s="246"/>
      <c r="F218" s="13"/>
      <c r="G218" s="13"/>
      <c r="H218" s="14"/>
    </row>
    <row r="219" spans="1:8" ht="84.75" customHeight="1" outlineLevel="3" x14ac:dyDescent="0.25">
      <c r="A219" s="20" t="s">
        <v>896</v>
      </c>
      <c r="B219" s="86" t="s">
        <v>394</v>
      </c>
      <c r="C219" s="13" t="s">
        <v>894</v>
      </c>
      <c r="D219" s="137" t="s">
        <v>356</v>
      </c>
      <c r="E219" s="246"/>
      <c r="F219" s="13" t="s">
        <v>1273</v>
      </c>
      <c r="G219" s="13" t="s">
        <v>1285</v>
      </c>
      <c r="H219" s="14"/>
    </row>
    <row r="220" spans="1:8" ht="56.25" customHeight="1" outlineLevel="2" x14ac:dyDescent="0.25">
      <c r="A220" s="79" t="s">
        <v>320</v>
      </c>
      <c r="B220" s="79" t="s">
        <v>321</v>
      </c>
      <c r="C220" s="132" t="s">
        <v>322</v>
      </c>
      <c r="D220" s="132" t="s">
        <v>760</v>
      </c>
      <c r="E220" s="80" t="s">
        <v>333</v>
      </c>
      <c r="F220" s="454" t="s">
        <v>334</v>
      </c>
      <c r="G220" s="455"/>
      <c r="H220" s="455"/>
    </row>
    <row r="221" spans="1:8" s="304" customFormat="1" ht="56.25" outlineLevel="2" x14ac:dyDescent="0.35">
      <c r="A221" s="300" t="s">
        <v>244</v>
      </c>
      <c r="B221" s="300" t="s">
        <v>1222</v>
      </c>
      <c r="C221" s="301" t="s">
        <v>1648</v>
      </c>
      <c r="D221" s="302" t="s">
        <v>1330</v>
      </c>
      <c r="E221" s="303" t="s">
        <v>848</v>
      </c>
      <c r="F221" s="183" t="s">
        <v>253</v>
      </c>
      <c r="G221" s="183" t="s">
        <v>254</v>
      </c>
      <c r="H221" s="81" t="s">
        <v>319</v>
      </c>
    </row>
    <row r="222" spans="1:8" ht="37.5" outlineLevel="3" x14ac:dyDescent="0.3">
      <c r="A222" s="11" t="s">
        <v>1009</v>
      </c>
      <c r="B222" s="11" t="s">
        <v>1548</v>
      </c>
      <c r="C222" s="153" t="s">
        <v>566</v>
      </c>
      <c r="D222" s="154" t="s">
        <v>18</v>
      </c>
      <c r="E222" s="105" t="s">
        <v>18</v>
      </c>
      <c r="F222" s="184" t="s">
        <v>281</v>
      </c>
      <c r="G222" s="184" t="s">
        <v>317</v>
      </c>
      <c r="H222" s="100" t="s">
        <v>363</v>
      </c>
    </row>
    <row r="223" spans="1:8" ht="91.5" customHeight="1" outlineLevel="3" x14ac:dyDescent="0.25">
      <c r="A223" s="20" t="s">
        <v>173</v>
      </c>
      <c r="B223" s="86" t="s">
        <v>395</v>
      </c>
      <c r="C223" s="13" t="s">
        <v>351</v>
      </c>
      <c r="D223" s="13" t="s">
        <v>1280</v>
      </c>
      <c r="E223" s="245"/>
      <c r="F223" s="13" t="s">
        <v>678</v>
      </c>
      <c r="G223" s="13" t="s">
        <v>355</v>
      </c>
      <c r="H223" s="15"/>
    </row>
    <row r="224" spans="1:8" ht="95.25" customHeight="1" outlineLevel="3" x14ac:dyDescent="0.25">
      <c r="A224" s="20" t="s">
        <v>174</v>
      </c>
      <c r="B224" s="86" t="s">
        <v>899</v>
      </c>
      <c r="C224" s="13" t="s">
        <v>876</v>
      </c>
      <c r="D224" s="13" t="s">
        <v>437</v>
      </c>
      <c r="E224" s="245"/>
      <c r="F224" s="13" t="s">
        <v>900</v>
      </c>
      <c r="G224" s="13" t="s">
        <v>355</v>
      </c>
      <c r="H224" s="15"/>
    </row>
    <row r="225" spans="1:8" ht="81" customHeight="1" outlineLevel="3" x14ac:dyDescent="0.25">
      <c r="A225" s="20" t="s">
        <v>175</v>
      </c>
      <c r="B225" s="86" t="s">
        <v>901</v>
      </c>
      <c r="C225" s="13" t="s">
        <v>1066</v>
      </c>
      <c r="D225" s="13" t="s">
        <v>679</v>
      </c>
      <c r="E225" s="245"/>
      <c r="F225" s="13" t="s">
        <v>1281</v>
      </c>
      <c r="G225" s="13" t="s">
        <v>355</v>
      </c>
      <c r="H225" s="15"/>
    </row>
    <row r="226" spans="1:8" ht="49.5" customHeight="1" outlineLevel="3" x14ac:dyDescent="0.25">
      <c r="A226" s="20" t="s">
        <v>176</v>
      </c>
      <c r="B226" s="86" t="s">
        <v>1649</v>
      </c>
      <c r="C226" s="13" t="s">
        <v>1650</v>
      </c>
      <c r="D226" s="13" t="s">
        <v>1651</v>
      </c>
      <c r="E226" s="245"/>
      <c r="F226" s="13" t="s">
        <v>353</v>
      </c>
      <c r="G226" s="13" t="s">
        <v>354</v>
      </c>
      <c r="H226" s="15"/>
    </row>
    <row r="227" spans="1:8" ht="76.5" customHeight="1" outlineLevel="3" x14ac:dyDescent="0.25">
      <c r="A227" s="20" t="s">
        <v>177</v>
      </c>
      <c r="B227" s="86" t="s">
        <v>396</v>
      </c>
      <c r="C227" s="13" t="s">
        <v>874</v>
      </c>
      <c r="D227" s="13" t="s">
        <v>438</v>
      </c>
      <c r="E227" s="245"/>
      <c r="F227" s="13" t="s">
        <v>1282</v>
      </c>
      <c r="G227" s="13" t="s">
        <v>354</v>
      </c>
      <c r="H227" s="15"/>
    </row>
    <row r="228" spans="1:8" ht="60" outlineLevel="3" x14ac:dyDescent="0.25">
      <c r="A228" s="20" t="s">
        <v>178</v>
      </c>
      <c r="B228" s="86" t="s">
        <v>892</v>
      </c>
      <c r="C228" s="13" t="s">
        <v>17</v>
      </c>
      <c r="D228" s="13" t="s">
        <v>1284</v>
      </c>
      <c r="E228" s="245"/>
      <c r="F228" s="13" t="s">
        <v>1283</v>
      </c>
      <c r="G228" s="13" t="s">
        <v>354</v>
      </c>
      <c r="H228" s="15"/>
    </row>
    <row r="229" spans="1:8" s="70" customFormat="1" ht="69.75" customHeight="1" outlineLevel="1" x14ac:dyDescent="0.35">
      <c r="A229" s="89" t="s">
        <v>318</v>
      </c>
      <c r="B229" s="89" t="s">
        <v>1067</v>
      </c>
      <c r="C229" s="130" t="s">
        <v>1652</v>
      </c>
      <c r="D229" s="131" t="s">
        <v>18</v>
      </c>
      <c r="E229" s="236"/>
      <c r="F229" s="225"/>
      <c r="G229" s="225"/>
      <c r="H229" s="224"/>
    </row>
    <row r="230" spans="1:8" ht="56.25" customHeight="1" outlineLevel="2" x14ac:dyDescent="0.25">
      <c r="A230" s="79" t="s">
        <v>320</v>
      </c>
      <c r="B230" s="79" t="s">
        <v>321</v>
      </c>
      <c r="C230" s="132" t="s">
        <v>322</v>
      </c>
      <c r="D230" s="132" t="s">
        <v>760</v>
      </c>
      <c r="E230" s="80" t="s">
        <v>333</v>
      </c>
      <c r="F230" s="454" t="s">
        <v>334</v>
      </c>
      <c r="G230" s="455"/>
      <c r="H230" s="455"/>
    </row>
    <row r="231" spans="1:8" s="298" customFormat="1" ht="85.5" customHeight="1" outlineLevel="2" x14ac:dyDescent="0.25">
      <c r="A231" s="300" t="s">
        <v>49</v>
      </c>
      <c r="B231" s="300" t="s">
        <v>1221</v>
      </c>
      <c r="C231" s="301" t="s">
        <v>1653</v>
      </c>
      <c r="D231" s="302" t="s">
        <v>1654</v>
      </c>
      <c r="E231" s="303" t="s">
        <v>849</v>
      </c>
      <c r="F231" s="180" t="s">
        <v>253</v>
      </c>
      <c r="G231" s="180" t="s">
        <v>254</v>
      </c>
      <c r="H231" s="64" t="s">
        <v>319</v>
      </c>
    </row>
    <row r="232" spans="1:8" ht="37.5" outlineLevel="3" x14ac:dyDescent="0.3">
      <c r="A232" s="11" t="s">
        <v>1009</v>
      </c>
      <c r="B232" s="11" t="s">
        <v>1548</v>
      </c>
      <c r="C232" s="153" t="s">
        <v>566</v>
      </c>
      <c r="D232" s="154" t="s">
        <v>758</v>
      </c>
      <c r="E232" s="105" t="s">
        <v>18</v>
      </c>
      <c r="F232" s="184" t="s">
        <v>281</v>
      </c>
      <c r="G232" s="184" t="s">
        <v>317</v>
      </c>
      <c r="H232" s="100" t="s">
        <v>586</v>
      </c>
    </row>
    <row r="233" spans="1:8" ht="65.25" customHeight="1" outlineLevel="3" x14ac:dyDescent="0.25">
      <c r="A233" s="20" t="s">
        <v>50</v>
      </c>
      <c r="B233" s="22" t="s">
        <v>1655</v>
      </c>
      <c r="C233" s="13" t="s">
        <v>1656</v>
      </c>
      <c r="D233" s="13" t="s">
        <v>439</v>
      </c>
      <c r="E233" s="245"/>
      <c r="F233" s="13" t="s">
        <v>1882</v>
      </c>
      <c r="G233" s="13" t="s">
        <v>1198</v>
      </c>
      <c r="H233" s="14"/>
    </row>
    <row r="234" spans="1:8" ht="125.25" customHeight="1" outlineLevel="3" x14ac:dyDescent="0.25">
      <c r="A234" s="20" t="s">
        <v>51</v>
      </c>
      <c r="B234" s="22" t="s">
        <v>1657</v>
      </c>
      <c r="C234" s="13" t="s">
        <v>1658</v>
      </c>
      <c r="D234" s="13" t="s">
        <v>1659</v>
      </c>
      <c r="E234" s="245"/>
      <c r="F234" s="13" t="s">
        <v>1883</v>
      </c>
      <c r="G234" s="13" t="s">
        <v>1202</v>
      </c>
      <c r="H234" s="14"/>
    </row>
    <row r="235" spans="1:8" ht="138" customHeight="1" outlineLevel="3" x14ac:dyDescent="0.25">
      <c r="A235" s="20" t="s">
        <v>52</v>
      </c>
      <c r="B235" s="22" t="s">
        <v>1660</v>
      </c>
      <c r="C235" s="13" t="s">
        <v>1661</v>
      </c>
      <c r="D235" s="13" t="s">
        <v>1662</v>
      </c>
      <c r="E235" s="245"/>
      <c r="F235" s="13" t="s">
        <v>1884</v>
      </c>
      <c r="G235" s="13" t="s">
        <v>1202</v>
      </c>
      <c r="H235" s="14"/>
    </row>
    <row r="236" spans="1:8" ht="82.5" customHeight="1" outlineLevel="3" x14ac:dyDescent="0.25">
      <c r="A236" s="20" t="s">
        <v>53</v>
      </c>
      <c r="B236" s="22" t="s">
        <v>1663</v>
      </c>
      <c r="C236" s="13" t="s">
        <v>1664</v>
      </c>
      <c r="D236" s="13" t="s">
        <v>1665</v>
      </c>
      <c r="E236" s="245"/>
      <c r="F236" s="13" t="s">
        <v>1885</v>
      </c>
      <c r="G236" s="13" t="s">
        <v>1202</v>
      </c>
      <c r="H236" s="14"/>
    </row>
    <row r="237" spans="1:8" ht="69.75" customHeight="1" outlineLevel="3" x14ac:dyDescent="0.25">
      <c r="A237" s="20" t="s">
        <v>1666</v>
      </c>
      <c r="B237" s="22" t="s">
        <v>1667</v>
      </c>
      <c r="C237" s="13" t="s">
        <v>680</v>
      </c>
      <c r="D237" s="13" t="s">
        <v>1370</v>
      </c>
      <c r="E237" s="245"/>
      <c r="F237" s="13" t="s">
        <v>1886</v>
      </c>
      <c r="G237" s="13" t="s">
        <v>1202</v>
      </c>
      <c r="H237" s="14"/>
    </row>
    <row r="238" spans="1:8" ht="56.25" customHeight="1" outlineLevel="2" x14ac:dyDescent="0.25">
      <c r="A238" s="79" t="s">
        <v>320</v>
      </c>
      <c r="B238" s="79" t="s">
        <v>321</v>
      </c>
      <c r="C238" s="132" t="s">
        <v>322</v>
      </c>
      <c r="D238" s="132" t="s">
        <v>760</v>
      </c>
      <c r="E238" s="80" t="s">
        <v>333</v>
      </c>
      <c r="F238" s="454" t="s">
        <v>334</v>
      </c>
      <c r="G238" s="455"/>
      <c r="H238" s="455"/>
    </row>
    <row r="239" spans="1:8" s="298" customFormat="1" ht="112.5" customHeight="1" outlineLevel="2" x14ac:dyDescent="0.25">
      <c r="A239" s="300" t="s">
        <v>43</v>
      </c>
      <c r="B239" s="300" t="s">
        <v>1220</v>
      </c>
      <c r="C239" s="301" t="s">
        <v>1668</v>
      </c>
      <c r="D239" s="302" t="s">
        <v>1291</v>
      </c>
      <c r="E239" s="303" t="s">
        <v>1295</v>
      </c>
      <c r="F239" s="180" t="s">
        <v>253</v>
      </c>
      <c r="G239" s="180" t="s">
        <v>254</v>
      </c>
      <c r="H239" s="64" t="s">
        <v>319</v>
      </c>
    </row>
    <row r="240" spans="1:8" s="192" customFormat="1" ht="37.5" outlineLevel="3" x14ac:dyDescent="0.3">
      <c r="A240" s="11" t="s">
        <v>1009</v>
      </c>
      <c r="B240" s="11" t="s">
        <v>1540</v>
      </c>
      <c r="C240" s="142" t="s">
        <v>566</v>
      </c>
      <c r="D240" s="143" t="s">
        <v>758</v>
      </c>
      <c r="E240" s="105" t="s">
        <v>18</v>
      </c>
      <c r="F240" s="184" t="s">
        <v>281</v>
      </c>
      <c r="G240" s="184" t="s">
        <v>317</v>
      </c>
      <c r="H240" s="100" t="s">
        <v>585</v>
      </c>
    </row>
    <row r="241" spans="1:8" ht="213.75" customHeight="1" outlineLevel="3" x14ac:dyDescent="0.25">
      <c r="A241" s="20" t="s">
        <v>44</v>
      </c>
      <c r="B241" s="22" t="s">
        <v>1669</v>
      </c>
      <c r="C241" s="13" t="s">
        <v>1670</v>
      </c>
      <c r="D241" s="144" t="s">
        <v>1671</v>
      </c>
      <c r="E241" s="245"/>
      <c r="F241" s="13" t="s">
        <v>1288</v>
      </c>
      <c r="G241" s="13" t="s">
        <v>1203</v>
      </c>
      <c r="H241" s="14"/>
    </row>
    <row r="242" spans="1:8" ht="171.75" customHeight="1" outlineLevel="3" x14ac:dyDescent="0.25">
      <c r="A242" s="20" t="s">
        <v>45</v>
      </c>
      <c r="B242" s="22" t="s">
        <v>908</v>
      </c>
      <c r="C242" s="13" t="s">
        <v>1672</v>
      </c>
      <c r="D242" s="13" t="s">
        <v>902</v>
      </c>
      <c r="E242" s="245"/>
      <c r="F242" s="13" t="s">
        <v>1289</v>
      </c>
      <c r="G242" s="13" t="s">
        <v>1203</v>
      </c>
      <c r="H242" s="14"/>
    </row>
    <row r="243" spans="1:8" ht="90" outlineLevel="3" x14ac:dyDescent="0.25">
      <c r="A243" s="20" t="s">
        <v>46</v>
      </c>
      <c r="B243" s="22" t="s">
        <v>903</v>
      </c>
      <c r="C243" s="13" t="s">
        <v>1292</v>
      </c>
      <c r="D243" s="13" t="s">
        <v>440</v>
      </c>
      <c r="E243" s="245"/>
      <c r="F243" s="13" t="s">
        <v>1293</v>
      </c>
      <c r="G243" s="13" t="s">
        <v>1204</v>
      </c>
      <c r="H243" s="14"/>
    </row>
    <row r="244" spans="1:8" ht="88.5" customHeight="1" outlineLevel="3" x14ac:dyDescent="0.25">
      <c r="A244" s="20" t="s">
        <v>47</v>
      </c>
      <c r="B244" s="22" t="s">
        <v>961</v>
      </c>
      <c r="C244" s="13" t="s">
        <v>1673</v>
      </c>
      <c r="D244" s="13" t="s">
        <v>1674</v>
      </c>
      <c r="E244" s="245"/>
      <c r="F244" s="13" t="s">
        <v>904</v>
      </c>
      <c r="G244" s="13" t="s">
        <v>1203</v>
      </c>
      <c r="H244" s="14"/>
    </row>
    <row r="245" spans="1:8" ht="145.5" customHeight="1" outlineLevel="3" x14ac:dyDescent="0.25">
      <c r="A245" s="20" t="s">
        <v>48</v>
      </c>
      <c r="B245" s="22" t="s">
        <v>397</v>
      </c>
      <c r="C245" s="13" t="s">
        <v>1675</v>
      </c>
      <c r="D245" s="13" t="s">
        <v>441</v>
      </c>
      <c r="E245" s="245"/>
      <c r="F245" s="13" t="s">
        <v>907</v>
      </c>
      <c r="G245" s="13" t="s">
        <v>1203</v>
      </c>
      <c r="H245" s="14"/>
    </row>
    <row r="246" spans="1:8" ht="127.5" customHeight="1" outlineLevel="3" x14ac:dyDescent="0.25">
      <c r="A246" s="20" t="s">
        <v>367</v>
      </c>
      <c r="B246" s="22" t="s">
        <v>1296</v>
      </c>
      <c r="C246" s="13" t="s">
        <v>1676</v>
      </c>
      <c r="D246" s="13" t="s">
        <v>1677</v>
      </c>
      <c r="E246" s="245"/>
      <c r="F246" s="13" t="s">
        <v>468</v>
      </c>
      <c r="G246" s="13" t="s">
        <v>1204</v>
      </c>
      <c r="H246" s="14"/>
    </row>
    <row r="247" spans="1:8" ht="56.25" customHeight="1" outlineLevel="2" x14ac:dyDescent="0.25">
      <c r="A247" s="79" t="s">
        <v>320</v>
      </c>
      <c r="B247" s="79" t="s">
        <v>321</v>
      </c>
      <c r="C247" s="132" t="s">
        <v>322</v>
      </c>
      <c r="D247" s="132" t="s">
        <v>760</v>
      </c>
      <c r="E247" s="80" t="s">
        <v>333</v>
      </c>
      <c r="F247" s="454" t="s">
        <v>334</v>
      </c>
      <c r="G247" s="455"/>
      <c r="H247" s="455"/>
    </row>
    <row r="248" spans="1:8" s="298" customFormat="1" ht="87" customHeight="1" outlineLevel="2" x14ac:dyDescent="0.25">
      <c r="A248" s="300" t="s">
        <v>33</v>
      </c>
      <c r="B248" s="300" t="s">
        <v>1014</v>
      </c>
      <c r="C248" s="301" t="s">
        <v>905</v>
      </c>
      <c r="D248" s="302" t="s">
        <v>1329</v>
      </c>
      <c r="E248" s="303" t="s">
        <v>850</v>
      </c>
      <c r="F248" s="180" t="s">
        <v>253</v>
      </c>
      <c r="G248" s="180" t="s">
        <v>254</v>
      </c>
      <c r="H248" s="64" t="s">
        <v>319</v>
      </c>
    </row>
    <row r="249" spans="1:8" s="195" customFormat="1" ht="37.5" outlineLevel="3" x14ac:dyDescent="0.25">
      <c r="A249" s="11" t="s">
        <v>1009</v>
      </c>
      <c r="B249" s="11" t="s">
        <v>1548</v>
      </c>
      <c r="C249" s="142" t="s">
        <v>566</v>
      </c>
      <c r="D249" s="143" t="s">
        <v>758</v>
      </c>
      <c r="E249" s="105" t="s">
        <v>18</v>
      </c>
      <c r="F249" s="184" t="s">
        <v>281</v>
      </c>
      <c r="G249" s="184" t="s">
        <v>317</v>
      </c>
      <c r="H249" s="100" t="s">
        <v>584</v>
      </c>
    </row>
    <row r="250" spans="1:8" ht="79.5" customHeight="1" outlineLevel="3" x14ac:dyDescent="0.25">
      <c r="A250" s="20" t="s">
        <v>34</v>
      </c>
      <c r="B250" s="22" t="s">
        <v>910</v>
      </c>
      <c r="C250" s="145" t="s">
        <v>1302</v>
      </c>
      <c r="D250" s="13" t="s">
        <v>911</v>
      </c>
      <c r="E250" s="245"/>
      <c r="F250" s="13" t="s">
        <v>469</v>
      </c>
      <c r="G250" s="13" t="s">
        <v>1201</v>
      </c>
      <c r="H250" s="14"/>
    </row>
    <row r="251" spans="1:8" ht="78.75" customHeight="1" outlineLevel="3" x14ac:dyDescent="0.25">
      <c r="A251" s="20" t="s">
        <v>35</v>
      </c>
      <c r="B251" s="22" t="s">
        <v>909</v>
      </c>
      <c r="C251" s="13" t="s">
        <v>1678</v>
      </c>
      <c r="D251" s="13" t="s">
        <v>1290</v>
      </c>
      <c r="E251" s="245"/>
      <c r="F251" s="13" t="s">
        <v>1304</v>
      </c>
      <c r="G251" s="13" t="s">
        <v>1201</v>
      </c>
      <c r="H251" s="14"/>
    </row>
    <row r="252" spans="1:8" ht="150" outlineLevel="3" x14ac:dyDescent="0.25">
      <c r="A252" s="20" t="s">
        <v>36</v>
      </c>
      <c r="B252" s="22" t="s">
        <v>1679</v>
      </c>
      <c r="C252" s="13" t="s">
        <v>1297</v>
      </c>
      <c r="D252" s="13" t="s">
        <v>1298</v>
      </c>
      <c r="E252" s="245"/>
      <c r="F252" s="13" t="s">
        <v>1303</v>
      </c>
      <c r="G252" s="13" t="s">
        <v>1201</v>
      </c>
      <c r="H252" s="14"/>
    </row>
    <row r="253" spans="1:8" ht="104.25" customHeight="1" outlineLevel="3" x14ac:dyDescent="0.25">
      <c r="A253" s="20" t="s">
        <v>37</v>
      </c>
      <c r="B253" s="22" t="s">
        <v>1309</v>
      </c>
      <c r="C253" s="13" t="s">
        <v>1680</v>
      </c>
      <c r="D253" s="13" t="s">
        <v>1301</v>
      </c>
      <c r="E253" s="245"/>
      <c r="F253" s="13" t="s">
        <v>470</v>
      </c>
      <c r="G253" s="13" t="s">
        <v>1286</v>
      </c>
      <c r="H253" s="14"/>
    </row>
    <row r="254" spans="1:8" ht="100.5" customHeight="1" outlineLevel="3" x14ac:dyDescent="0.25">
      <c r="A254" s="20" t="s">
        <v>38</v>
      </c>
      <c r="B254" s="22" t="s">
        <v>1305</v>
      </c>
      <c r="C254" s="13" t="s">
        <v>1682</v>
      </c>
      <c r="D254" s="13" t="s">
        <v>1306</v>
      </c>
      <c r="E254" s="245"/>
      <c r="F254" s="13" t="s">
        <v>1307</v>
      </c>
      <c r="G254" s="13" t="s">
        <v>1286</v>
      </c>
      <c r="H254" s="14"/>
    </row>
    <row r="255" spans="1:8" ht="95.25" customHeight="1" outlineLevel="3" x14ac:dyDescent="0.25">
      <c r="A255" s="20" t="s">
        <v>39</v>
      </c>
      <c r="B255" s="22" t="s">
        <v>906</v>
      </c>
      <c r="C255" s="13" t="s">
        <v>1681</v>
      </c>
      <c r="D255" s="13" t="s">
        <v>1300</v>
      </c>
      <c r="E255" s="245"/>
      <c r="F255" s="13" t="s">
        <v>471</v>
      </c>
      <c r="G255" s="13" t="s">
        <v>1286</v>
      </c>
      <c r="H255" s="14"/>
    </row>
    <row r="256" spans="1:8" ht="88.5" customHeight="1" outlineLevel="3" x14ac:dyDescent="0.25">
      <c r="A256" s="20" t="s">
        <v>40</v>
      </c>
      <c r="B256" s="22" t="s">
        <v>398</v>
      </c>
      <c r="C256" s="13" t="s">
        <v>1683</v>
      </c>
      <c r="D256" s="13" t="s">
        <v>912</v>
      </c>
      <c r="E256" s="245"/>
      <c r="F256" s="13" t="s">
        <v>472</v>
      </c>
      <c r="G256" s="13" t="s">
        <v>1286</v>
      </c>
      <c r="H256" s="14"/>
    </row>
    <row r="257" spans="1:8" ht="93" customHeight="1" outlineLevel="3" x14ac:dyDescent="0.25">
      <c r="A257" s="20" t="s">
        <v>41</v>
      </c>
      <c r="B257" s="22" t="s">
        <v>399</v>
      </c>
      <c r="C257" s="13" t="s">
        <v>1684</v>
      </c>
      <c r="D257" s="13" t="s">
        <v>442</v>
      </c>
      <c r="E257" s="245"/>
      <c r="F257" s="13" t="s">
        <v>473</v>
      </c>
      <c r="G257" s="13" t="s">
        <v>1287</v>
      </c>
      <c r="H257" s="14"/>
    </row>
    <row r="258" spans="1:8" ht="77.25" customHeight="1" outlineLevel="3" x14ac:dyDescent="0.25">
      <c r="A258" s="20" t="s">
        <v>42</v>
      </c>
      <c r="B258" s="22" t="s">
        <v>400</v>
      </c>
      <c r="C258" s="13" t="s">
        <v>1685</v>
      </c>
      <c r="D258" s="13" t="s">
        <v>913</v>
      </c>
      <c r="E258" s="245"/>
      <c r="F258" s="13" t="s">
        <v>474</v>
      </c>
      <c r="G258" s="13" t="s">
        <v>1201</v>
      </c>
      <c r="H258" s="14"/>
    </row>
    <row r="259" spans="1:8" ht="93.75" customHeight="1" outlineLevel="3" x14ac:dyDescent="0.25">
      <c r="A259" s="20" t="s">
        <v>1299</v>
      </c>
      <c r="B259" s="22" t="s">
        <v>1312</v>
      </c>
      <c r="C259" s="13" t="s">
        <v>1686</v>
      </c>
      <c r="D259" s="13" t="s">
        <v>1687</v>
      </c>
      <c r="E259" s="245"/>
      <c r="F259" s="13" t="s">
        <v>1313</v>
      </c>
      <c r="G259" s="13" t="s">
        <v>1314</v>
      </c>
      <c r="H259" s="14"/>
    </row>
    <row r="260" spans="1:8" ht="57" customHeight="1" outlineLevel="3" x14ac:dyDescent="0.25">
      <c r="A260" s="20" t="s">
        <v>1310</v>
      </c>
      <c r="B260" s="22" t="s">
        <v>401</v>
      </c>
      <c r="C260" s="13" t="s">
        <v>1688</v>
      </c>
      <c r="D260" s="13" t="s">
        <v>443</v>
      </c>
      <c r="E260" s="245"/>
      <c r="F260" s="13" t="s">
        <v>475</v>
      </c>
      <c r="G260" s="13" t="s">
        <v>1201</v>
      </c>
      <c r="H260" s="14"/>
    </row>
    <row r="261" spans="1:8" ht="56.25" customHeight="1" outlineLevel="2" x14ac:dyDescent="0.25">
      <c r="A261" s="79" t="s">
        <v>320</v>
      </c>
      <c r="B261" s="79" t="s">
        <v>321</v>
      </c>
      <c r="C261" s="132" t="s">
        <v>322</v>
      </c>
      <c r="D261" s="132" t="s">
        <v>760</v>
      </c>
      <c r="E261" s="80" t="s">
        <v>333</v>
      </c>
      <c r="F261" s="454" t="s">
        <v>334</v>
      </c>
      <c r="G261" s="455"/>
      <c r="H261" s="455"/>
    </row>
    <row r="262" spans="1:8" s="298" customFormat="1" ht="66.75" customHeight="1" outlineLevel="2" x14ac:dyDescent="0.25">
      <c r="A262" s="300" t="s">
        <v>245</v>
      </c>
      <c r="B262" s="300" t="s">
        <v>1018</v>
      </c>
      <c r="C262" s="301" t="s">
        <v>568</v>
      </c>
      <c r="D262" s="302" t="s">
        <v>1328</v>
      </c>
      <c r="E262" s="303" t="s">
        <v>851</v>
      </c>
      <c r="F262" s="180" t="s">
        <v>253</v>
      </c>
      <c r="G262" s="180" t="s">
        <v>254</v>
      </c>
      <c r="H262" s="64" t="s">
        <v>319</v>
      </c>
    </row>
    <row r="263" spans="1:8" ht="105" customHeight="1" outlineLevel="3" x14ac:dyDescent="0.3">
      <c r="A263" s="11" t="s">
        <v>1009</v>
      </c>
      <c r="B263" s="11" t="s">
        <v>1541</v>
      </c>
      <c r="C263" s="153" t="s">
        <v>566</v>
      </c>
      <c r="D263" s="154" t="s">
        <v>758</v>
      </c>
      <c r="E263" s="105" t="s">
        <v>18</v>
      </c>
      <c r="F263" s="184" t="s">
        <v>281</v>
      </c>
      <c r="G263" s="184" t="s">
        <v>317</v>
      </c>
      <c r="H263" s="100" t="s">
        <v>368</v>
      </c>
    </row>
    <row r="264" spans="1:8" ht="108" customHeight="1" outlineLevel="3" x14ac:dyDescent="0.25">
      <c r="A264" s="20" t="s">
        <v>179</v>
      </c>
      <c r="B264" s="22" t="s">
        <v>1308</v>
      </c>
      <c r="C264" s="13" t="s">
        <v>1311</v>
      </c>
      <c r="D264" s="13" t="s">
        <v>914</v>
      </c>
      <c r="E264" s="245"/>
      <c r="F264" s="13" t="s">
        <v>681</v>
      </c>
      <c r="G264" s="13" t="s">
        <v>502</v>
      </c>
      <c r="H264" s="14"/>
    </row>
    <row r="265" spans="1:8" ht="60" outlineLevel="3" x14ac:dyDescent="0.25">
      <c r="A265" s="20" t="s">
        <v>180</v>
      </c>
      <c r="B265" s="22" t="s">
        <v>1034</v>
      </c>
      <c r="C265" s="13" t="s">
        <v>1689</v>
      </c>
      <c r="D265" s="13" t="s">
        <v>1690</v>
      </c>
      <c r="E265" s="245"/>
      <c r="F265" s="13" t="s">
        <v>476</v>
      </c>
      <c r="G265" s="13" t="s">
        <v>503</v>
      </c>
      <c r="H265" s="14"/>
    </row>
    <row r="266" spans="1:8" ht="75" outlineLevel="3" x14ac:dyDescent="0.25">
      <c r="A266" s="20" t="s">
        <v>181</v>
      </c>
      <c r="B266" s="22" t="s">
        <v>915</v>
      </c>
      <c r="C266" s="13" t="s">
        <v>682</v>
      </c>
      <c r="D266" s="13" t="s">
        <v>444</v>
      </c>
      <c r="E266" s="245"/>
      <c r="F266" s="13" t="s">
        <v>477</v>
      </c>
      <c r="G266" s="13" t="s">
        <v>504</v>
      </c>
      <c r="H266" s="14"/>
    </row>
    <row r="267" spans="1:8" ht="75" outlineLevel="3" x14ac:dyDescent="0.25">
      <c r="A267" s="20" t="s">
        <v>182</v>
      </c>
      <c r="B267" s="22" t="s">
        <v>1691</v>
      </c>
      <c r="C267" s="13" t="s">
        <v>1692</v>
      </c>
      <c r="D267" s="13" t="s">
        <v>1693</v>
      </c>
      <c r="E267" s="245"/>
      <c r="F267" s="13" t="s">
        <v>1371</v>
      </c>
      <c r="G267" s="13" t="s">
        <v>504</v>
      </c>
      <c r="H267" s="14"/>
    </row>
    <row r="268" spans="1:8" ht="75" outlineLevel="3" x14ac:dyDescent="0.25">
      <c r="A268" s="20" t="s">
        <v>183</v>
      </c>
      <c r="B268" s="22" t="s">
        <v>402</v>
      </c>
      <c r="C268" s="13" t="s">
        <v>455</v>
      </c>
      <c r="D268" s="13" t="s">
        <v>445</v>
      </c>
      <c r="E268" s="245"/>
      <c r="F268" s="13" t="s">
        <v>478</v>
      </c>
      <c r="G268" s="13" t="s">
        <v>504</v>
      </c>
      <c r="H268" s="14"/>
    </row>
    <row r="269" spans="1:8" ht="65.25" customHeight="1" outlineLevel="3" x14ac:dyDescent="0.25">
      <c r="A269" s="20" t="s">
        <v>184</v>
      </c>
      <c r="B269" s="22" t="s">
        <v>403</v>
      </c>
      <c r="C269" s="13" t="s">
        <v>1315</v>
      </c>
      <c r="D269" s="13" t="s">
        <v>444</v>
      </c>
      <c r="E269" s="245"/>
      <c r="F269" s="13" t="s">
        <v>916</v>
      </c>
      <c r="G269" s="13" t="s">
        <v>504</v>
      </c>
      <c r="H269" s="14"/>
    </row>
    <row r="270" spans="1:8" ht="61.5" customHeight="1" outlineLevel="3" x14ac:dyDescent="0.25">
      <c r="A270" s="20" t="s">
        <v>185</v>
      </c>
      <c r="B270" s="22" t="s">
        <v>1316</v>
      </c>
      <c r="C270" s="13" t="s">
        <v>1694</v>
      </c>
      <c r="D270" s="13" t="s">
        <v>1695</v>
      </c>
      <c r="E270" s="245"/>
      <c r="F270" s="13" t="s">
        <v>1888</v>
      </c>
      <c r="G270" s="13" t="s">
        <v>505</v>
      </c>
      <c r="H270" s="14"/>
    </row>
    <row r="271" spans="1:8" ht="61.5" customHeight="1" outlineLevel="3" x14ac:dyDescent="0.25">
      <c r="A271" s="20" t="s">
        <v>186</v>
      </c>
      <c r="B271" s="22" t="s">
        <v>1696</v>
      </c>
      <c r="C271" s="13" t="s">
        <v>1697</v>
      </c>
      <c r="D271" s="13" t="s">
        <v>1698</v>
      </c>
      <c r="E271" s="245"/>
      <c r="F271" s="13" t="s">
        <v>1887</v>
      </c>
      <c r="G271" s="13" t="s">
        <v>505</v>
      </c>
      <c r="H271" s="14"/>
    </row>
    <row r="272" spans="1:8" ht="135" outlineLevel="3" x14ac:dyDescent="0.25">
      <c r="A272" s="20" t="s">
        <v>187</v>
      </c>
      <c r="B272" s="22" t="s">
        <v>918</v>
      </c>
      <c r="C272" s="13" t="s">
        <v>1699</v>
      </c>
      <c r="D272" s="13" t="s">
        <v>446</v>
      </c>
      <c r="E272" s="245"/>
      <c r="F272" s="13" t="s">
        <v>917</v>
      </c>
      <c r="G272" s="13" t="s">
        <v>506</v>
      </c>
      <c r="H272" s="14"/>
    </row>
    <row r="273" spans="1:8" ht="75" outlineLevel="3" x14ac:dyDescent="0.25">
      <c r="A273" s="20" t="s">
        <v>188</v>
      </c>
      <c r="B273" s="22" t="s">
        <v>919</v>
      </c>
      <c r="C273" s="13" t="s">
        <v>1700</v>
      </c>
      <c r="D273" s="13" t="s">
        <v>1701</v>
      </c>
      <c r="E273" s="245"/>
      <c r="F273" s="13" t="s">
        <v>479</v>
      </c>
      <c r="G273" s="13" t="s">
        <v>507</v>
      </c>
      <c r="H273" s="14"/>
    </row>
    <row r="274" spans="1:8" ht="90" customHeight="1" outlineLevel="3" x14ac:dyDescent="0.25">
      <c r="A274" s="20" t="s">
        <v>364</v>
      </c>
      <c r="B274" s="22" t="s">
        <v>1702</v>
      </c>
      <c r="C274" s="13" t="s">
        <v>1703</v>
      </c>
      <c r="D274" s="13" t="s">
        <v>1704</v>
      </c>
      <c r="E274" s="245"/>
      <c r="F274" s="13" t="s">
        <v>921</v>
      </c>
      <c r="G274" s="13" t="s">
        <v>920</v>
      </c>
      <c r="H274" s="14"/>
    </row>
    <row r="275" spans="1:8" ht="84" outlineLevel="1" x14ac:dyDescent="0.25">
      <c r="A275" s="89" t="s">
        <v>318</v>
      </c>
      <c r="B275" s="89" t="s">
        <v>1068</v>
      </c>
      <c r="C275" s="130" t="s">
        <v>1705</v>
      </c>
      <c r="D275" s="146" t="s">
        <v>18</v>
      </c>
      <c r="E275" s="244"/>
      <c r="F275" s="179"/>
      <c r="G275" s="179"/>
      <c r="H275" s="38"/>
    </row>
    <row r="276" spans="1:8" ht="56.25" customHeight="1" outlineLevel="2" x14ac:dyDescent="0.25">
      <c r="A276" s="79" t="s">
        <v>320</v>
      </c>
      <c r="B276" s="79" t="s">
        <v>321</v>
      </c>
      <c r="C276" s="132" t="s">
        <v>322</v>
      </c>
      <c r="D276" s="132" t="s">
        <v>760</v>
      </c>
      <c r="E276" s="80" t="s">
        <v>333</v>
      </c>
      <c r="F276" s="454" t="s">
        <v>334</v>
      </c>
      <c r="G276" s="455"/>
      <c r="H276" s="455"/>
    </row>
    <row r="277" spans="1:8" s="298" customFormat="1" ht="179.25" customHeight="1" outlineLevel="2" x14ac:dyDescent="0.25">
      <c r="A277" s="300" t="s">
        <v>58</v>
      </c>
      <c r="B277" s="300" t="s">
        <v>1022</v>
      </c>
      <c r="C277" s="301" t="s">
        <v>1706</v>
      </c>
      <c r="D277" s="302" t="s">
        <v>1707</v>
      </c>
      <c r="E277" s="303" t="s">
        <v>852</v>
      </c>
      <c r="F277" s="180" t="s">
        <v>253</v>
      </c>
      <c r="G277" s="180" t="s">
        <v>254</v>
      </c>
      <c r="H277" s="64" t="s">
        <v>319</v>
      </c>
    </row>
    <row r="278" spans="1:8" ht="37.5" outlineLevel="3" x14ac:dyDescent="0.3">
      <c r="A278" s="11" t="s">
        <v>1009</v>
      </c>
      <c r="B278" s="11" t="s">
        <v>1548</v>
      </c>
      <c r="C278" s="153" t="s">
        <v>566</v>
      </c>
      <c r="D278" s="154" t="s">
        <v>758</v>
      </c>
      <c r="E278" s="105" t="s">
        <v>18</v>
      </c>
      <c r="F278" s="184" t="s">
        <v>281</v>
      </c>
      <c r="G278" s="184" t="s">
        <v>317</v>
      </c>
      <c r="H278" s="100" t="s">
        <v>583</v>
      </c>
    </row>
    <row r="279" spans="1:8" ht="169.5" customHeight="1" outlineLevel="3" x14ac:dyDescent="0.25">
      <c r="A279" s="20" t="s">
        <v>65</v>
      </c>
      <c r="B279" s="22" t="s">
        <v>1317</v>
      </c>
      <c r="C279" s="13" t="s">
        <v>1708</v>
      </c>
      <c r="D279" s="13" t="s">
        <v>1709</v>
      </c>
      <c r="E279" s="245"/>
      <c r="F279" s="13" t="s">
        <v>480</v>
      </c>
      <c r="G279" s="13" t="s">
        <v>1198</v>
      </c>
      <c r="H279" s="14"/>
    </row>
    <row r="280" spans="1:8" ht="171" customHeight="1" outlineLevel="3" x14ac:dyDescent="0.25">
      <c r="A280" s="20" t="s">
        <v>66</v>
      </c>
      <c r="B280" s="22" t="s">
        <v>1710</v>
      </c>
      <c r="C280" s="13" t="s">
        <v>1711</v>
      </c>
      <c r="D280" s="13" t="s">
        <v>1712</v>
      </c>
      <c r="E280" s="245"/>
      <c r="F280" s="13" t="s">
        <v>1320</v>
      </c>
      <c r="G280" s="13" t="s">
        <v>1205</v>
      </c>
      <c r="H280" s="14"/>
    </row>
    <row r="281" spans="1:8" ht="125.25" customHeight="1" outlineLevel="3" x14ac:dyDescent="0.25">
      <c r="A281" s="20" t="s">
        <v>67</v>
      </c>
      <c r="B281" s="22" t="s">
        <v>1318</v>
      </c>
      <c r="C281" s="13" t="s">
        <v>1713</v>
      </c>
      <c r="D281" s="13" t="s">
        <v>1714</v>
      </c>
      <c r="E281" s="245"/>
      <c r="F281" s="13" t="s">
        <v>1319</v>
      </c>
      <c r="G281" s="13" t="s">
        <v>1206</v>
      </c>
      <c r="H281" s="14"/>
    </row>
    <row r="282" spans="1:8" ht="123.75" customHeight="1" outlineLevel="3" x14ac:dyDescent="0.25">
      <c r="A282" s="20" t="s">
        <v>68</v>
      </c>
      <c r="B282" s="22" t="s">
        <v>1099</v>
      </c>
      <c r="C282" s="13" t="s">
        <v>1250</v>
      </c>
      <c r="D282" s="13" t="s">
        <v>1715</v>
      </c>
      <c r="E282" s="245"/>
      <c r="F282" s="13" t="s">
        <v>1319</v>
      </c>
      <c r="G282" s="13" t="s">
        <v>1206</v>
      </c>
      <c r="H282" s="14"/>
    </row>
    <row r="283" spans="1:8" ht="84" customHeight="1" outlineLevel="3" x14ac:dyDescent="0.25">
      <c r="A283" s="20" t="s">
        <v>1098</v>
      </c>
      <c r="B283" s="22" t="s">
        <v>922</v>
      </c>
      <c r="C283" s="13" t="s">
        <v>1716</v>
      </c>
      <c r="D283" s="13" t="s">
        <v>1717</v>
      </c>
      <c r="E283" s="245"/>
      <c r="F283" s="13" t="s">
        <v>481</v>
      </c>
      <c r="G283" s="13" t="s">
        <v>1203</v>
      </c>
      <c r="H283" s="14"/>
    </row>
    <row r="284" spans="1:8" ht="38.25" customHeight="1" outlineLevel="2" x14ac:dyDescent="0.25">
      <c r="A284" s="79" t="s">
        <v>320</v>
      </c>
      <c r="B284" s="79" t="s">
        <v>321</v>
      </c>
      <c r="C284" s="132" t="s">
        <v>322</v>
      </c>
      <c r="D284" s="132" t="s">
        <v>760</v>
      </c>
      <c r="E284" s="80" t="s">
        <v>333</v>
      </c>
      <c r="F284" s="454" t="s">
        <v>334</v>
      </c>
      <c r="G284" s="455"/>
      <c r="H284" s="455"/>
    </row>
    <row r="285" spans="1:8" s="298" customFormat="1" ht="129" customHeight="1" outlineLevel="2" x14ac:dyDescent="0.25">
      <c r="A285" s="300" t="s">
        <v>57</v>
      </c>
      <c r="B285" s="300" t="s">
        <v>1012</v>
      </c>
      <c r="C285" s="301" t="s">
        <v>1718</v>
      </c>
      <c r="D285" s="302" t="s">
        <v>1719</v>
      </c>
      <c r="E285" s="303" t="s">
        <v>853</v>
      </c>
      <c r="F285" s="180" t="s">
        <v>253</v>
      </c>
      <c r="G285" s="180" t="s">
        <v>254</v>
      </c>
      <c r="H285" s="64" t="s">
        <v>319</v>
      </c>
    </row>
    <row r="286" spans="1:8" ht="37.5" outlineLevel="3" x14ac:dyDescent="0.25">
      <c r="A286" s="11" t="s">
        <v>1009</v>
      </c>
      <c r="B286" s="11" t="s">
        <v>1548</v>
      </c>
      <c r="C286" s="142" t="s">
        <v>566</v>
      </c>
      <c r="D286" s="143" t="s">
        <v>758</v>
      </c>
      <c r="E286" s="105" t="s">
        <v>18</v>
      </c>
      <c r="F286" s="184" t="s">
        <v>281</v>
      </c>
      <c r="G286" s="184" t="s">
        <v>317</v>
      </c>
      <c r="H286" s="100" t="s">
        <v>582</v>
      </c>
    </row>
    <row r="287" spans="1:8" ht="156.75" customHeight="1" outlineLevel="3" x14ac:dyDescent="0.25">
      <c r="A287" s="20" t="s">
        <v>59</v>
      </c>
      <c r="B287" s="22" t="s">
        <v>1720</v>
      </c>
      <c r="C287" s="13" t="s">
        <v>1721</v>
      </c>
      <c r="D287" s="13" t="s">
        <v>1722</v>
      </c>
      <c r="E287" s="226"/>
      <c r="F287" s="13" t="s">
        <v>482</v>
      </c>
      <c r="G287" s="13" t="s">
        <v>1207</v>
      </c>
      <c r="H287" s="14"/>
    </row>
    <row r="288" spans="1:8" ht="111" customHeight="1" outlineLevel="3" x14ac:dyDescent="0.25">
      <c r="A288" s="20" t="s">
        <v>60</v>
      </c>
      <c r="B288" s="22" t="s">
        <v>1723</v>
      </c>
      <c r="C288" s="13" t="s">
        <v>1724</v>
      </c>
      <c r="D288" s="13" t="s">
        <v>1725</v>
      </c>
      <c r="E288" s="245"/>
      <c r="F288" s="408" t="s">
        <v>683</v>
      </c>
      <c r="G288" s="13" t="s">
        <v>1207</v>
      </c>
      <c r="H288" s="14"/>
    </row>
    <row r="289" spans="1:8" ht="108.75" customHeight="1" outlineLevel="3" x14ac:dyDescent="0.25">
      <c r="A289" s="20" t="s">
        <v>61</v>
      </c>
      <c r="B289" s="22" t="s">
        <v>923</v>
      </c>
      <c r="C289" s="13" t="s">
        <v>1726</v>
      </c>
      <c r="D289" s="13" t="s">
        <v>1727</v>
      </c>
      <c r="E289" s="245"/>
      <c r="F289" s="408" t="s">
        <v>683</v>
      </c>
      <c r="G289" s="13" t="s">
        <v>1207</v>
      </c>
      <c r="H289" s="14"/>
    </row>
    <row r="290" spans="1:8" ht="97.5" customHeight="1" outlineLevel="3" x14ac:dyDescent="0.25">
      <c r="A290" s="20" t="s">
        <v>62</v>
      </c>
      <c r="B290" s="22" t="s">
        <v>1321</v>
      </c>
      <c r="C290" s="13" t="s">
        <v>924</v>
      </c>
      <c r="D290" s="13" t="s">
        <v>1728</v>
      </c>
      <c r="E290" s="245"/>
      <c r="F290" s="13" t="s">
        <v>1372</v>
      </c>
      <c r="G290" s="13" t="s">
        <v>1207</v>
      </c>
      <c r="H290" s="14"/>
    </row>
    <row r="291" spans="1:8" ht="91.5" customHeight="1" outlineLevel="3" x14ac:dyDescent="0.25">
      <c r="A291" s="20" t="s">
        <v>63</v>
      </c>
      <c r="B291" s="22" t="s">
        <v>1729</v>
      </c>
      <c r="C291" s="13" t="s">
        <v>1921</v>
      </c>
      <c r="D291" s="13" t="s">
        <v>1730</v>
      </c>
      <c r="E291" s="245"/>
      <c r="F291" s="13" t="s">
        <v>1327</v>
      </c>
      <c r="G291" s="13" t="s">
        <v>1207</v>
      </c>
      <c r="H291" s="14"/>
    </row>
    <row r="292" spans="1:8" ht="93.75" customHeight="1" outlineLevel="3" x14ac:dyDescent="0.25">
      <c r="A292" s="20" t="s">
        <v>64</v>
      </c>
      <c r="B292" s="22" t="s">
        <v>1731</v>
      </c>
      <c r="C292" s="13" t="s">
        <v>1732</v>
      </c>
      <c r="D292" s="13" t="s">
        <v>735</v>
      </c>
      <c r="E292" s="245"/>
      <c r="F292" s="13" t="s">
        <v>1326</v>
      </c>
      <c r="G292" s="13" t="s">
        <v>1207</v>
      </c>
      <c r="H292" s="14"/>
    </row>
    <row r="293" spans="1:8" ht="82.5" customHeight="1" outlineLevel="3" x14ac:dyDescent="0.25">
      <c r="A293" s="20" t="s">
        <v>723</v>
      </c>
      <c r="B293" s="22" t="s">
        <v>1733</v>
      </c>
      <c r="C293" s="13" t="s">
        <v>1322</v>
      </c>
      <c r="D293" s="13" t="s">
        <v>1028</v>
      </c>
      <c r="E293" s="245"/>
      <c r="F293" s="13" t="s">
        <v>1325</v>
      </c>
      <c r="G293" s="13" t="s">
        <v>1207</v>
      </c>
      <c r="H293" s="14"/>
    </row>
    <row r="294" spans="1:8" ht="67.5" customHeight="1" outlineLevel="3" x14ac:dyDescent="0.25">
      <c r="A294" s="20" t="s">
        <v>731</v>
      </c>
      <c r="B294" s="22" t="s">
        <v>1069</v>
      </c>
      <c r="C294" s="13" t="s">
        <v>1323</v>
      </c>
      <c r="D294" s="13" t="s">
        <v>1029</v>
      </c>
      <c r="E294" s="245"/>
      <c r="F294" s="13" t="s">
        <v>1324</v>
      </c>
      <c r="G294" s="13" t="s">
        <v>1207</v>
      </c>
      <c r="H294" s="14"/>
    </row>
    <row r="295" spans="1:8" ht="56.25" customHeight="1" outlineLevel="2" x14ac:dyDescent="0.25">
      <c r="A295" s="79" t="s">
        <v>320</v>
      </c>
      <c r="B295" s="79" t="s">
        <v>321</v>
      </c>
      <c r="C295" s="132" t="s">
        <v>322</v>
      </c>
      <c r="D295" s="132" t="s">
        <v>760</v>
      </c>
      <c r="E295" s="80" t="s">
        <v>333</v>
      </c>
      <c r="F295" s="454" t="s">
        <v>334</v>
      </c>
      <c r="G295" s="455"/>
      <c r="H295" s="455"/>
    </row>
    <row r="296" spans="1:8" s="298" customFormat="1" ht="129" customHeight="1" outlineLevel="2" x14ac:dyDescent="0.25">
      <c r="A296" s="300" t="s">
        <v>56</v>
      </c>
      <c r="B296" s="300" t="s">
        <v>1015</v>
      </c>
      <c r="C296" s="301" t="s">
        <v>1734</v>
      </c>
      <c r="D296" s="302" t="s">
        <v>1735</v>
      </c>
      <c r="E296" s="303" t="s">
        <v>372</v>
      </c>
      <c r="F296" s="180" t="s">
        <v>253</v>
      </c>
      <c r="G296" s="180" t="s">
        <v>254</v>
      </c>
      <c r="H296" s="64" t="s">
        <v>319</v>
      </c>
    </row>
    <row r="297" spans="1:8" ht="46.5" customHeight="1" outlineLevel="3" x14ac:dyDescent="0.25">
      <c r="A297" s="39" t="s">
        <v>1009</v>
      </c>
      <c r="B297" s="11" t="s">
        <v>1548</v>
      </c>
      <c r="C297" s="142" t="s">
        <v>566</v>
      </c>
      <c r="D297" s="143" t="s">
        <v>758</v>
      </c>
      <c r="E297" s="105" t="s">
        <v>18</v>
      </c>
      <c r="F297" s="199" t="s">
        <v>281</v>
      </c>
      <c r="G297" s="199" t="s">
        <v>317</v>
      </c>
      <c r="H297" s="100" t="s">
        <v>581</v>
      </c>
    </row>
    <row r="298" spans="1:8" ht="110.25" customHeight="1" outlineLevel="3" x14ac:dyDescent="0.25">
      <c r="A298" s="20" t="s">
        <v>54</v>
      </c>
      <c r="B298" s="22" t="s">
        <v>1736</v>
      </c>
      <c r="C298" s="13" t="s">
        <v>684</v>
      </c>
      <c r="D298" s="144" t="s">
        <v>1737</v>
      </c>
      <c r="E298" s="245"/>
      <c r="F298" s="13" t="s">
        <v>1345</v>
      </c>
      <c r="G298" s="13" t="s">
        <v>1356</v>
      </c>
      <c r="H298" s="14"/>
    </row>
    <row r="299" spans="1:8" ht="123" customHeight="1" outlineLevel="3" x14ac:dyDescent="0.25">
      <c r="A299" s="20" t="s">
        <v>55</v>
      </c>
      <c r="B299" s="22" t="s">
        <v>925</v>
      </c>
      <c r="C299" s="13" t="s">
        <v>1738</v>
      </c>
      <c r="D299" s="13" t="s">
        <v>1739</v>
      </c>
      <c r="E299" s="245"/>
      <c r="F299" s="13" t="s">
        <v>685</v>
      </c>
      <c r="G299" s="13" t="s">
        <v>1356</v>
      </c>
      <c r="H299" s="14"/>
    </row>
    <row r="300" spans="1:8" ht="77.25" customHeight="1" outlineLevel="3" x14ac:dyDescent="0.25">
      <c r="A300" s="20" t="s">
        <v>222</v>
      </c>
      <c r="B300" s="22" t="s">
        <v>1740</v>
      </c>
      <c r="C300" s="13" t="s">
        <v>1343</v>
      </c>
      <c r="D300" s="13" t="s">
        <v>927</v>
      </c>
      <c r="E300" s="245"/>
      <c r="F300" s="13" t="s">
        <v>483</v>
      </c>
      <c r="G300" s="13" t="s">
        <v>1356</v>
      </c>
      <c r="H300" s="14"/>
    </row>
    <row r="301" spans="1:8" ht="92.25" customHeight="1" outlineLevel="3" x14ac:dyDescent="0.25">
      <c r="A301" s="20" t="s">
        <v>223</v>
      </c>
      <c r="B301" s="22" t="s">
        <v>926</v>
      </c>
      <c r="C301" s="13" t="s">
        <v>1741</v>
      </c>
      <c r="D301" s="144" t="s">
        <v>1742</v>
      </c>
      <c r="E301" s="245"/>
      <c r="F301" s="13" t="s">
        <v>484</v>
      </c>
      <c r="G301" s="13" t="s">
        <v>1356</v>
      </c>
      <c r="H301" s="14"/>
    </row>
    <row r="302" spans="1:8" ht="91.5" customHeight="1" outlineLevel="3" x14ac:dyDescent="0.25">
      <c r="A302" s="20" t="s">
        <v>224</v>
      </c>
      <c r="B302" s="22" t="s">
        <v>404</v>
      </c>
      <c r="C302" s="13" t="s">
        <v>1743</v>
      </c>
      <c r="D302" s="13" t="s">
        <v>1744</v>
      </c>
      <c r="E302" s="245"/>
      <c r="F302" s="13" t="s">
        <v>1344</v>
      </c>
      <c r="G302" s="13" t="s">
        <v>1356</v>
      </c>
      <c r="H302" s="14"/>
    </row>
    <row r="303" spans="1:8" ht="78.75" customHeight="1" outlineLevel="3" x14ac:dyDescent="0.25">
      <c r="A303" s="20" t="s">
        <v>225</v>
      </c>
      <c r="B303" s="22" t="s">
        <v>1745</v>
      </c>
      <c r="C303" s="13" t="s">
        <v>929</v>
      </c>
      <c r="D303" s="13" t="s">
        <v>1746</v>
      </c>
      <c r="E303" s="245"/>
      <c r="F303" s="13" t="s">
        <v>930</v>
      </c>
      <c r="G303" s="13" t="s">
        <v>1356</v>
      </c>
      <c r="H303" s="14"/>
    </row>
    <row r="304" spans="1:8" ht="65.25" customHeight="1" outlineLevel="3" x14ac:dyDescent="0.25">
      <c r="A304" s="20" t="s">
        <v>226</v>
      </c>
      <c r="B304" s="22" t="s">
        <v>1747</v>
      </c>
      <c r="C304" s="13" t="s">
        <v>928</v>
      </c>
      <c r="D304" s="13" t="s">
        <v>932</v>
      </c>
      <c r="E304" s="245"/>
      <c r="F304" s="13" t="s">
        <v>931</v>
      </c>
      <c r="G304" s="13" t="s">
        <v>1356</v>
      </c>
      <c r="H304" s="14"/>
    </row>
    <row r="305" spans="1:8" ht="56.25" outlineLevel="2" x14ac:dyDescent="0.25">
      <c r="A305" s="79" t="s">
        <v>320</v>
      </c>
      <c r="B305" s="79" t="s">
        <v>321</v>
      </c>
      <c r="C305" s="132" t="s">
        <v>322</v>
      </c>
      <c r="D305" s="132" t="s">
        <v>760</v>
      </c>
      <c r="E305" s="80" t="s">
        <v>333</v>
      </c>
      <c r="F305" s="454" t="s">
        <v>334</v>
      </c>
      <c r="G305" s="455"/>
      <c r="H305" s="455"/>
    </row>
    <row r="306" spans="1:8" s="306" customFormat="1" ht="78.75" outlineLevel="2" x14ac:dyDescent="0.3">
      <c r="A306" s="300" t="s">
        <v>246</v>
      </c>
      <c r="B306" s="300" t="s">
        <v>1019</v>
      </c>
      <c r="C306" s="301" t="s">
        <v>1748</v>
      </c>
      <c r="D306" s="302" t="s">
        <v>1342</v>
      </c>
      <c r="E306" s="305" t="s">
        <v>854</v>
      </c>
      <c r="F306" s="180" t="s">
        <v>253</v>
      </c>
      <c r="G306" s="180" t="s">
        <v>254</v>
      </c>
      <c r="H306" s="64" t="s">
        <v>319</v>
      </c>
    </row>
    <row r="307" spans="1:8" ht="37.5" outlineLevel="3" x14ac:dyDescent="0.3">
      <c r="A307" s="11" t="s">
        <v>1009</v>
      </c>
      <c r="B307" s="11" t="s">
        <v>1548</v>
      </c>
      <c r="C307" s="153" t="s">
        <v>566</v>
      </c>
      <c r="D307" s="154" t="s">
        <v>758</v>
      </c>
      <c r="E307" s="105"/>
      <c r="F307" s="184" t="s">
        <v>281</v>
      </c>
      <c r="G307" s="184" t="s">
        <v>317</v>
      </c>
      <c r="H307" s="100" t="s">
        <v>363</v>
      </c>
    </row>
    <row r="308" spans="1:8" ht="124.5" customHeight="1" outlineLevel="3" x14ac:dyDescent="0.25">
      <c r="A308" s="20" t="s">
        <v>189</v>
      </c>
      <c r="B308" s="22" t="s">
        <v>1052</v>
      </c>
      <c r="C308" s="13" t="s">
        <v>1749</v>
      </c>
      <c r="D308" s="13" t="s">
        <v>370</v>
      </c>
      <c r="E308" s="246"/>
      <c r="F308" s="13" t="s">
        <v>1346</v>
      </c>
      <c r="G308" s="13" t="s">
        <v>369</v>
      </c>
      <c r="H308" s="15"/>
    </row>
    <row r="309" spans="1:8" s="95" customFormat="1" ht="114.75" customHeight="1" outlineLevel="3" x14ac:dyDescent="0.35">
      <c r="A309" s="20" t="s">
        <v>190</v>
      </c>
      <c r="B309" s="22" t="s">
        <v>933</v>
      </c>
      <c r="C309" s="13" t="s">
        <v>934</v>
      </c>
      <c r="D309" s="13" t="s">
        <v>1750</v>
      </c>
      <c r="E309" s="246"/>
      <c r="F309" s="13" t="s">
        <v>1347</v>
      </c>
      <c r="G309" s="13" t="s">
        <v>369</v>
      </c>
      <c r="H309" s="15"/>
    </row>
    <row r="310" spans="1:8" ht="56.25" customHeight="1" outlineLevel="1" x14ac:dyDescent="0.25">
      <c r="A310" s="89" t="s">
        <v>318</v>
      </c>
      <c r="B310" s="89" t="s">
        <v>1045</v>
      </c>
      <c r="C310" s="130" t="s">
        <v>1751</v>
      </c>
      <c r="D310" s="131" t="s">
        <v>18</v>
      </c>
      <c r="E310" s="236"/>
      <c r="F310" s="186"/>
      <c r="G310" s="186"/>
      <c r="H310" s="99"/>
    </row>
    <row r="311" spans="1:8" ht="73.5" customHeight="1" outlineLevel="2" x14ac:dyDescent="0.25">
      <c r="A311" s="79" t="s">
        <v>320</v>
      </c>
      <c r="B311" s="79" t="s">
        <v>321</v>
      </c>
      <c r="C311" s="132" t="s">
        <v>322</v>
      </c>
      <c r="D311" s="132" t="s">
        <v>760</v>
      </c>
      <c r="E311" s="80" t="s">
        <v>333</v>
      </c>
      <c r="F311" s="454" t="s">
        <v>334</v>
      </c>
      <c r="G311" s="455"/>
      <c r="H311" s="455"/>
    </row>
    <row r="312" spans="1:8" s="306" customFormat="1" ht="157.5" outlineLevel="2" x14ac:dyDescent="0.3">
      <c r="A312" s="300" t="s">
        <v>71</v>
      </c>
      <c r="B312" s="300" t="s">
        <v>1010</v>
      </c>
      <c r="C312" s="301" t="s">
        <v>1752</v>
      </c>
      <c r="D312" s="302" t="s">
        <v>1753</v>
      </c>
      <c r="E312" s="303" t="s">
        <v>855</v>
      </c>
      <c r="F312" s="180" t="s">
        <v>253</v>
      </c>
      <c r="G312" s="180" t="s">
        <v>254</v>
      </c>
      <c r="H312" s="64" t="s">
        <v>319</v>
      </c>
    </row>
    <row r="313" spans="1:8" ht="60" customHeight="1" outlineLevel="3" x14ac:dyDescent="0.25">
      <c r="A313" s="11" t="s">
        <v>1009</v>
      </c>
      <c r="B313" s="11" t="s">
        <v>1540</v>
      </c>
      <c r="C313" s="142" t="s">
        <v>566</v>
      </c>
      <c r="D313" s="143" t="s">
        <v>758</v>
      </c>
      <c r="E313" s="105" t="s">
        <v>18</v>
      </c>
      <c r="F313" s="184" t="s">
        <v>281</v>
      </c>
      <c r="G313" s="184" t="s">
        <v>317</v>
      </c>
      <c r="H313" s="100" t="s">
        <v>580</v>
      </c>
    </row>
    <row r="314" spans="1:8" ht="120" outlineLevel="3" x14ac:dyDescent="0.25">
      <c r="A314" s="20" t="s">
        <v>83</v>
      </c>
      <c r="B314" s="22" t="s">
        <v>1754</v>
      </c>
      <c r="C314" s="13" t="s">
        <v>1755</v>
      </c>
      <c r="D314" s="13" t="s">
        <v>1756</v>
      </c>
      <c r="E314" s="245"/>
      <c r="F314" s="13" t="s">
        <v>936</v>
      </c>
      <c r="G314" s="13" t="s">
        <v>1208</v>
      </c>
      <c r="H314" s="14"/>
    </row>
    <row r="315" spans="1:8" ht="137.25" customHeight="1" outlineLevel="3" x14ac:dyDescent="0.25">
      <c r="A315" s="20" t="s">
        <v>84</v>
      </c>
      <c r="B315" s="22" t="s">
        <v>962</v>
      </c>
      <c r="C315" s="13" t="s">
        <v>1070</v>
      </c>
      <c r="D315" s="13" t="s">
        <v>1349</v>
      </c>
      <c r="E315" s="245"/>
      <c r="F315" s="13" t="s">
        <v>937</v>
      </c>
      <c r="G315" s="13" t="s">
        <v>1198</v>
      </c>
      <c r="H315" s="14"/>
    </row>
    <row r="316" spans="1:8" ht="73.5" customHeight="1" outlineLevel="3" x14ac:dyDescent="0.25">
      <c r="A316" s="20" t="s">
        <v>85</v>
      </c>
      <c r="B316" s="22" t="s">
        <v>405</v>
      </c>
      <c r="C316" s="13" t="s">
        <v>1757</v>
      </c>
      <c r="D316" s="13" t="s">
        <v>938</v>
      </c>
      <c r="E316" s="245"/>
      <c r="F316" s="13" t="s">
        <v>686</v>
      </c>
      <c r="G316" s="13" t="s">
        <v>1198</v>
      </c>
      <c r="H316" s="14"/>
    </row>
    <row r="317" spans="1:8" ht="75.75" customHeight="1" outlineLevel="3" x14ac:dyDescent="0.25">
      <c r="A317" s="20" t="s">
        <v>86</v>
      </c>
      <c r="B317" s="22" t="s">
        <v>1033</v>
      </c>
      <c r="C317" s="13" t="s">
        <v>1758</v>
      </c>
      <c r="D317" s="13" t="s">
        <v>1759</v>
      </c>
      <c r="E317" s="245"/>
      <c r="F317" s="13" t="s">
        <v>485</v>
      </c>
      <c r="G317" s="13" t="s">
        <v>1198</v>
      </c>
      <c r="H317" s="14"/>
    </row>
    <row r="318" spans="1:8" ht="66.75" customHeight="1" outlineLevel="2" x14ac:dyDescent="0.25">
      <c r="A318" s="79" t="s">
        <v>320</v>
      </c>
      <c r="B318" s="79" t="s">
        <v>321</v>
      </c>
      <c r="C318" s="132" t="s">
        <v>322</v>
      </c>
      <c r="D318" s="132" t="s">
        <v>760</v>
      </c>
      <c r="E318" s="80" t="s">
        <v>333</v>
      </c>
      <c r="F318" s="454" t="s">
        <v>334</v>
      </c>
      <c r="G318" s="455"/>
      <c r="H318" s="455"/>
    </row>
    <row r="319" spans="1:8" s="298" customFormat="1" ht="99" customHeight="1" outlineLevel="2" x14ac:dyDescent="0.25">
      <c r="A319" s="300" t="s">
        <v>70</v>
      </c>
      <c r="B319" s="300" t="s">
        <v>1071</v>
      </c>
      <c r="C319" s="301" t="s">
        <v>1377</v>
      </c>
      <c r="D319" s="302" t="s">
        <v>1760</v>
      </c>
      <c r="E319" s="303" t="s">
        <v>856</v>
      </c>
      <c r="F319" s="180" t="s">
        <v>253</v>
      </c>
      <c r="G319" s="180" t="s">
        <v>254</v>
      </c>
      <c r="H319" s="64" t="s">
        <v>319</v>
      </c>
    </row>
    <row r="320" spans="1:8" ht="54" customHeight="1" outlineLevel="3" x14ac:dyDescent="0.25">
      <c r="A320" s="11" t="s">
        <v>1009</v>
      </c>
      <c r="B320" s="11" t="s">
        <v>1548</v>
      </c>
      <c r="C320" s="147" t="s">
        <v>566</v>
      </c>
      <c r="D320" s="148" t="s">
        <v>758</v>
      </c>
      <c r="E320" s="229" t="s">
        <v>18</v>
      </c>
      <c r="F320" s="181" t="s">
        <v>281</v>
      </c>
      <c r="G320" s="181" t="s">
        <v>317</v>
      </c>
      <c r="H320" s="36" t="s">
        <v>579</v>
      </c>
    </row>
    <row r="321" spans="1:8" ht="180" outlineLevel="3" x14ac:dyDescent="0.25">
      <c r="A321" s="20" t="s">
        <v>77</v>
      </c>
      <c r="B321" s="22" t="s">
        <v>1761</v>
      </c>
      <c r="C321" s="13" t="s">
        <v>1762</v>
      </c>
      <c r="D321" s="13" t="s">
        <v>1763</v>
      </c>
      <c r="E321" s="245"/>
      <c r="F321" s="13" t="s">
        <v>687</v>
      </c>
      <c r="G321" s="13" t="s">
        <v>1198</v>
      </c>
      <c r="H321" s="14"/>
    </row>
    <row r="322" spans="1:8" ht="150" outlineLevel="3" x14ac:dyDescent="0.25">
      <c r="A322" s="20" t="s">
        <v>78</v>
      </c>
      <c r="B322" s="22" t="s">
        <v>939</v>
      </c>
      <c r="C322" s="13" t="s">
        <v>1764</v>
      </c>
      <c r="D322" s="13" t="s">
        <v>1765</v>
      </c>
      <c r="E322" s="245"/>
      <c r="F322" s="13" t="s">
        <v>1127</v>
      </c>
      <c r="G322" s="13" t="s">
        <v>1198</v>
      </c>
      <c r="H322" s="14"/>
    </row>
    <row r="323" spans="1:8" ht="90" outlineLevel="3" x14ac:dyDescent="0.25">
      <c r="A323" s="20" t="s">
        <v>79</v>
      </c>
      <c r="B323" s="22" t="s">
        <v>942</v>
      </c>
      <c r="C323" s="13" t="s">
        <v>1766</v>
      </c>
      <c r="D323" s="13" t="s">
        <v>1348</v>
      </c>
      <c r="E323" s="245"/>
      <c r="F323" s="13" t="s">
        <v>486</v>
      </c>
      <c r="G323" s="13" t="s">
        <v>1198</v>
      </c>
      <c r="H323" s="14"/>
    </row>
    <row r="324" spans="1:8" ht="149.25" customHeight="1" outlineLevel="3" x14ac:dyDescent="0.25">
      <c r="A324" s="20" t="s">
        <v>80</v>
      </c>
      <c r="B324" s="22" t="s">
        <v>1767</v>
      </c>
      <c r="C324" s="13" t="s">
        <v>1768</v>
      </c>
      <c r="D324" s="13" t="s">
        <v>940</v>
      </c>
      <c r="E324" s="245"/>
      <c r="F324" s="13" t="s">
        <v>1128</v>
      </c>
      <c r="G324" s="13" t="s">
        <v>1352</v>
      </c>
      <c r="H324" s="14"/>
    </row>
    <row r="325" spans="1:8" ht="153" customHeight="1" outlineLevel="3" x14ac:dyDescent="0.25">
      <c r="A325" s="20" t="s">
        <v>81</v>
      </c>
      <c r="B325" s="22" t="s">
        <v>943</v>
      </c>
      <c r="C325" s="13" t="s">
        <v>1769</v>
      </c>
      <c r="D325" s="13" t="s">
        <v>1072</v>
      </c>
      <c r="E325" s="245"/>
      <c r="F325" s="13" t="s">
        <v>1085</v>
      </c>
      <c r="G325" s="13" t="s">
        <v>1353</v>
      </c>
      <c r="H325" s="14"/>
    </row>
    <row r="326" spans="1:8" ht="66" customHeight="1" outlineLevel="3" x14ac:dyDescent="0.25">
      <c r="A326" s="20" t="s">
        <v>82</v>
      </c>
      <c r="B326" s="22" t="s">
        <v>1770</v>
      </c>
      <c r="C326" s="13" t="s">
        <v>1771</v>
      </c>
      <c r="D326" s="13" t="s">
        <v>941</v>
      </c>
      <c r="E326" s="245"/>
      <c r="F326" s="13" t="s">
        <v>1373</v>
      </c>
      <c r="G326" s="13" t="s">
        <v>1354</v>
      </c>
      <c r="H326" s="14"/>
    </row>
    <row r="327" spans="1:8" ht="95.25" customHeight="1" outlineLevel="3" x14ac:dyDescent="0.25">
      <c r="A327" s="20" t="s">
        <v>311</v>
      </c>
      <c r="B327" s="22" t="s">
        <v>1772</v>
      </c>
      <c r="C327" s="13" t="s">
        <v>1773</v>
      </c>
      <c r="D327" s="13" t="s">
        <v>1774</v>
      </c>
      <c r="E327" s="245"/>
      <c r="F327" s="13" t="s">
        <v>688</v>
      </c>
      <c r="G327" s="13" t="s">
        <v>1355</v>
      </c>
      <c r="H327" s="14"/>
    </row>
    <row r="328" spans="1:8" ht="69" customHeight="1" outlineLevel="2" x14ac:dyDescent="0.25">
      <c r="A328" s="79" t="s">
        <v>320</v>
      </c>
      <c r="B328" s="79" t="s">
        <v>321</v>
      </c>
      <c r="C328" s="132" t="s">
        <v>322</v>
      </c>
      <c r="D328" s="132" t="s">
        <v>760</v>
      </c>
      <c r="E328" s="80" t="s">
        <v>333</v>
      </c>
      <c r="F328" s="454" t="s">
        <v>334</v>
      </c>
      <c r="G328" s="455"/>
      <c r="H328" s="455"/>
    </row>
    <row r="329" spans="1:8" s="298" customFormat="1" ht="98.25" customHeight="1" outlineLevel="2" x14ac:dyDescent="0.25">
      <c r="A329" s="300" t="s">
        <v>69</v>
      </c>
      <c r="B329" s="300" t="s">
        <v>1073</v>
      </c>
      <c r="C329" s="301" t="s">
        <v>1775</v>
      </c>
      <c r="D329" s="302" t="s">
        <v>1350</v>
      </c>
      <c r="E329" s="303" t="s">
        <v>857</v>
      </c>
      <c r="F329" s="180" t="s">
        <v>253</v>
      </c>
      <c r="G329" s="180" t="s">
        <v>254</v>
      </c>
      <c r="H329" s="64" t="s">
        <v>319</v>
      </c>
    </row>
    <row r="330" spans="1:8" s="45" customFormat="1" ht="37.5" outlineLevel="3" x14ac:dyDescent="0.3">
      <c r="A330" s="11" t="s">
        <v>1009</v>
      </c>
      <c r="B330" s="11" t="s">
        <v>1583</v>
      </c>
      <c r="C330" s="142" t="s">
        <v>566</v>
      </c>
      <c r="D330" s="143" t="s">
        <v>758</v>
      </c>
      <c r="E330" s="105" t="s">
        <v>18</v>
      </c>
      <c r="F330" s="184" t="s">
        <v>281</v>
      </c>
      <c r="G330" s="184" t="s">
        <v>317</v>
      </c>
      <c r="H330" s="100" t="s">
        <v>578</v>
      </c>
    </row>
    <row r="331" spans="1:8" ht="140.25" customHeight="1" outlineLevel="3" x14ac:dyDescent="0.25">
      <c r="A331" s="20" t="s">
        <v>72</v>
      </c>
      <c r="B331" s="23" t="s">
        <v>1779</v>
      </c>
      <c r="C331" s="13" t="s">
        <v>1776</v>
      </c>
      <c r="D331" s="13" t="s">
        <v>1777</v>
      </c>
      <c r="E331" s="245"/>
      <c r="F331" s="13" t="s">
        <v>1351</v>
      </c>
      <c r="G331" s="13" t="s">
        <v>1357</v>
      </c>
      <c r="H331" s="14"/>
    </row>
    <row r="332" spans="1:8" ht="75" customHeight="1" outlineLevel="3" x14ac:dyDescent="0.25">
      <c r="A332" s="20" t="s">
        <v>73</v>
      </c>
      <c r="B332" s="23" t="s">
        <v>406</v>
      </c>
      <c r="C332" s="13" t="s">
        <v>1778</v>
      </c>
      <c r="D332" s="13" t="s">
        <v>1780</v>
      </c>
      <c r="E332" s="245"/>
      <c r="F332" s="13" t="s">
        <v>1358</v>
      </c>
      <c r="G332" s="13" t="s">
        <v>1357</v>
      </c>
      <c r="H332" s="14"/>
    </row>
    <row r="333" spans="1:8" ht="81.75" customHeight="1" outlineLevel="3" x14ac:dyDescent="0.25">
      <c r="A333" s="20" t="s">
        <v>74</v>
      </c>
      <c r="B333" s="23" t="s">
        <v>1781</v>
      </c>
      <c r="C333" s="13" t="s">
        <v>1782</v>
      </c>
      <c r="D333" s="13" t="s">
        <v>1783</v>
      </c>
      <c r="E333" s="245"/>
      <c r="F333" s="13" t="s">
        <v>487</v>
      </c>
      <c r="G333" s="13" t="s">
        <v>1357</v>
      </c>
      <c r="H333" s="14"/>
    </row>
    <row r="334" spans="1:8" ht="75" outlineLevel="3" x14ac:dyDescent="0.25">
      <c r="A334" s="20" t="s">
        <v>75</v>
      </c>
      <c r="B334" s="23" t="s">
        <v>1784</v>
      </c>
      <c r="C334" s="13" t="s">
        <v>1785</v>
      </c>
      <c r="D334" s="13" t="s">
        <v>944</v>
      </c>
      <c r="E334" s="245"/>
      <c r="F334" s="13" t="s">
        <v>1374</v>
      </c>
      <c r="G334" s="13" t="s">
        <v>1357</v>
      </c>
      <c r="H334" s="14"/>
    </row>
    <row r="335" spans="1:8" ht="75" outlineLevel="3" x14ac:dyDescent="0.25">
      <c r="A335" s="20" t="s">
        <v>76</v>
      </c>
      <c r="B335" s="23" t="s">
        <v>1786</v>
      </c>
      <c r="C335" s="13" t="s">
        <v>945</v>
      </c>
      <c r="D335" s="13" t="s">
        <v>447</v>
      </c>
      <c r="E335" s="245"/>
      <c r="F335" s="13" t="s">
        <v>1375</v>
      </c>
      <c r="G335" s="13" t="s">
        <v>1357</v>
      </c>
      <c r="H335" s="14"/>
    </row>
    <row r="336" spans="1:8" ht="75" outlineLevel="3" x14ac:dyDescent="0.25">
      <c r="A336" s="20" t="s">
        <v>227</v>
      </c>
      <c r="B336" s="23" t="s">
        <v>407</v>
      </c>
      <c r="C336" s="13" t="s">
        <v>1787</v>
      </c>
      <c r="D336" s="13" t="s">
        <v>448</v>
      </c>
      <c r="E336" s="245"/>
      <c r="F336" s="13" t="s">
        <v>1376</v>
      </c>
      <c r="G336" s="13" t="s">
        <v>1357</v>
      </c>
      <c r="H336" s="14"/>
    </row>
    <row r="337" spans="1:8" ht="75" outlineLevel="3" x14ac:dyDescent="0.25">
      <c r="A337" s="20" t="s">
        <v>228</v>
      </c>
      <c r="B337" s="23" t="s">
        <v>408</v>
      </c>
      <c r="C337" s="13" t="s">
        <v>1788</v>
      </c>
      <c r="D337" s="13" t="s">
        <v>1789</v>
      </c>
      <c r="E337" s="245"/>
      <c r="F337" s="13" t="s">
        <v>1359</v>
      </c>
      <c r="G337" s="13" t="s">
        <v>1357</v>
      </c>
      <c r="H337" s="14"/>
    </row>
    <row r="338" spans="1:8" ht="90" customHeight="1" outlineLevel="3" x14ac:dyDescent="0.25">
      <c r="A338" s="20" t="s">
        <v>229</v>
      </c>
      <c r="B338" s="23" t="s">
        <v>409</v>
      </c>
      <c r="C338" s="13" t="s">
        <v>87</v>
      </c>
      <c r="D338" s="13" t="s">
        <v>946</v>
      </c>
      <c r="E338" s="245"/>
      <c r="F338" s="13" t="s">
        <v>1360</v>
      </c>
      <c r="G338" s="13" t="s">
        <v>1357</v>
      </c>
      <c r="H338" s="14"/>
    </row>
    <row r="339" spans="1:8" ht="75" customHeight="1" outlineLevel="2" x14ac:dyDescent="0.25">
      <c r="A339" s="79" t="s">
        <v>320</v>
      </c>
      <c r="B339" s="79" t="s">
        <v>321</v>
      </c>
      <c r="C339" s="132" t="s">
        <v>322</v>
      </c>
      <c r="D339" s="132" t="s">
        <v>760</v>
      </c>
      <c r="E339" s="80" t="s">
        <v>333</v>
      </c>
      <c r="F339" s="454" t="s">
        <v>334</v>
      </c>
      <c r="G339" s="455"/>
      <c r="H339" s="455"/>
    </row>
    <row r="340" spans="1:8" s="307" customFormat="1" ht="52.5" customHeight="1" outlineLevel="2" x14ac:dyDescent="0.3">
      <c r="A340" s="300" t="s">
        <v>247</v>
      </c>
      <c r="B340" s="300" t="s">
        <v>1046</v>
      </c>
      <c r="C340" s="301" t="s">
        <v>949</v>
      </c>
      <c r="D340" s="302" t="s">
        <v>1361</v>
      </c>
      <c r="E340" s="303" t="s">
        <v>858</v>
      </c>
      <c r="F340" s="180" t="s">
        <v>253</v>
      </c>
      <c r="G340" s="180" t="s">
        <v>254</v>
      </c>
      <c r="H340" s="64" t="s">
        <v>319</v>
      </c>
    </row>
    <row r="341" spans="1:8" s="45" customFormat="1" ht="37.5" outlineLevel="3" x14ac:dyDescent="0.3">
      <c r="A341" s="11" t="s">
        <v>1009</v>
      </c>
      <c r="B341" s="11" t="s">
        <v>1540</v>
      </c>
      <c r="C341" s="153" t="s">
        <v>566</v>
      </c>
      <c r="D341" s="154" t="s">
        <v>758</v>
      </c>
      <c r="E341" s="105" t="s">
        <v>18</v>
      </c>
      <c r="F341" s="184" t="s">
        <v>281</v>
      </c>
      <c r="G341" s="184" t="s">
        <v>317</v>
      </c>
      <c r="H341" s="100" t="s">
        <v>577</v>
      </c>
    </row>
    <row r="342" spans="1:8" ht="88.5" customHeight="1" outlineLevel="3" x14ac:dyDescent="0.25">
      <c r="A342" s="20" t="s">
        <v>191</v>
      </c>
      <c r="B342" s="23" t="s">
        <v>410</v>
      </c>
      <c r="C342" s="13" t="s">
        <v>1362</v>
      </c>
      <c r="D342" s="13" t="s">
        <v>1790</v>
      </c>
      <c r="E342" s="245"/>
      <c r="F342" s="13" t="s">
        <v>488</v>
      </c>
      <c r="G342" s="13" t="s">
        <v>508</v>
      </c>
      <c r="H342" s="14"/>
    </row>
    <row r="343" spans="1:8" ht="52.5" customHeight="1" outlineLevel="3" x14ac:dyDescent="0.25">
      <c r="A343" s="20" t="s">
        <v>192</v>
      </c>
      <c r="B343" s="23" t="s">
        <v>411</v>
      </c>
      <c r="C343" s="13" t="s">
        <v>947</v>
      </c>
      <c r="D343" s="13" t="s">
        <v>1791</v>
      </c>
      <c r="E343" s="245"/>
      <c r="F343" s="13" t="s">
        <v>489</v>
      </c>
      <c r="G343" s="13" t="s">
        <v>508</v>
      </c>
      <c r="H343" s="14"/>
    </row>
    <row r="344" spans="1:8" ht="75.75" customHeight="1" outlineLevel="3" x14ac:dyDescent="0.25">
      <c r="A344" s="20" t="s">
        <v>193</v>
      </c>
      <c r="B344" s="23" t="s">
        <v>412</v>
      </c>
      <c r="C344" s="13" t="s">
        <v>1792</v>
      </c>
      <c r="D344" s="13" t="s">
        <v>1793</v>
      </c>
      <c r="E344" s="245"/>
      <c r="F344" s="13" t="s">
        <v>689</v>
      </c>
      <c r="G344" s="13" t="s">
        <v>508</v>
      </c>
      <c r="H344" s="14"/>
    </row>
    <row r="345" spans="1:8" ht="105" outlineLevel="3" x14ac:dyDescent="0.25">
      <c r="A345" s="20" t="s">
        <v>194</v>
      </c>
      <c r="B345" s="23" t="s">
        <v>413</v>
      </c>
      <c r="C345" s="13" t="s">
        <v>948</v>
      </c>
      <c r="D345" s="13" t="s">
        <v>1794</v>
      </c>
      <c r="E345" s="245"/>
      <c r="F345" s="13" t="s">
        <v>490</v>
      </c>
      <c r="G345" s="13" t="s">
        <v>508</v>
      </c>
      <c r="H345" s="14"/>
    </row>
    <row r="346" spans="1:8" ht="90" outlineLevel="3" x14ac:dyDescent="0.25">
      <c r="A346" s="20" t="s">
        <v>195</v>
      </c>
      <c r="B346" s="23" t="s">
        <v>555</v>
      </c>
      <c r="C346" s="13" t="s">
        <v>1363</v>
      </c>
      <c r="D346" s="13" t="s">
        <v>1795</v>
      </c>
      <c r="E346" s="245"/>
      <c r="F346" s="13" t="s">
        <v>1364</v>
      </c>
      <c r="G346" s="13" t="s">
        <v>509</v>
      </c>
      <c r="H346" s="14"/>
    </row>
    <row r="347" spans="1:8" ht="93" customHeight="1" outlineLevel="1" x14ac:dyDescent="0.25">
      <c r="A347" s="89" t="s">
        <v>318</v>
      </c>
      <c r="B347" s="89" t="s">
        <v>1074</v>
      </c>
      <c r="C347" s="130" t="s">
        <v>1796</v>
      </c>
      <c r="D347" s="146"/>
      <c r="E347" s="244"/>
      <c r="F347" s="179"/>
      <c r="G347" s="179"/>
      <c r="H347" s="38"/>
    </row>
    <row r="348" spans="1:8" ht="48" customHeight="1" outlineLevel="2" x14ac:dyDescent="0.25">
      <c r="A348" s="79" t="s">
        <v>320</v>
      </c>
      <c r="B348" s="79" t="s">
        <v>321</v>
      </c>
      <c r="C348" s="132" t="s">
        <v>322</v>
      </c>
      <c r="D348" s="132" t="s">
        <v>760</v>
      </c>
      <c r="E348" s="80" t="s">
        <v>333</v>
      </c>
      <c r="F348" s="454" t="s">
        <v>334</v>
      </c>
      <c r="G348" s="455"/>
      <c r="H348" s="455"/>
    </row>
    <row r="349" spans="1:8" s="306" customFormat="1" ht="98.25" customHeight="1" outlineLevel="2" x14ac:dyDescent="0.3">
      <c r="A349" s="300" t="s">
        <v>98</v>
      </c>
      <c r="B349" s="300" t="s">
        <v>1023</v>
      </c>
      <c r="C349" s="301" t="s">
        <v>1797</v>
      </c>
      <c r="D349" s="302" t="s">
        <v>1378</v>
      </c>
      <c r="E349" s="303" t="s">
        <v>859</v>
      </c>
      <c r="F349" s="180" t="s">
        <v>253</v>
      </c>
      <c r="G349" s="180" t="s">
        <v>254</v>
      </c>
      <c r="H349" s="64" t="s">
        <v>319</v>
      </c>
    </row>
    <row r="350" spans="1:8" ht="54" customHeight="1" outlineLevel="3" x14ac:dyDescent="0.25">
      <c r="A350" s="11" t="s">
        <v>1009</v>
      </c>
      <c r="B350" s="11" t="s">
        <v>1548</v>
      </c>
      <c r="C350" s="142" t="s">
        <v>566</v>
      </c>
      <c r="D350" s="143" t="s">
        <v>758</v>
      </c>
      <c r="E350" s="105" t="s">
        <v>18</v>
      </c>
      <c r="F350" s="184" t="s">
        <v>281</v>
      </c>
      <c r="G350" s="184" t="s">
        <v>317</v>
      </c>
      <c r="H350" s="100" t="s">
        <v>575</v>
      </c>
    </row>
    <row r="351" spans="1:8" ht="91.5" customHeight="1" outlineLevel="3" x14ac:dyDescent="0.25">
      <c r="A351" s="20" t="s">
        <v>99</v>
      </c>
      <c r="B351" s="22" t="s">
        <v>1798</v>
      </c>
      <c r="C351" s="13" t="s">
        <v>1799</v>
      </c>
      <c r="D351" s="13" t="s">
        <v>951</v>
      </c>
      <c r="E351" s="245"/>
      <c r="F351" s="13" t="s">
        <v>524</v>
      </c>
      <c r="G351" s="13" t="s">
        <v>1198</v>
      </c>
      <c r="H351" s="14"/>
    </row>
    <row r="352" spans="1:8" ht="111" customHeight="1" outlineLevel="3" x14ac:dyDescent="0.25">
      <c r="A352" s="20" t="s">
        <v>100</v>
      </c>
      <c r="B352" s="22" t="s">
        <v>1800</v>
      </c>
      <c r="C352" s="13" t="s">
        <v>1801</v>
      </c>
      <c r="D352" s="13" t="s">
        <v>953</v>
      </c>
      <c r="E352" s="245"/>
      <c r="F352" s="13" t="s">
        <v>556</v>
      </c>
      <c r="G352" s="13" t="s">
        <v>1198</v>
      </c>
      <c r="H352" s="14"/>
    </row>
    <row r="353" spans="1:8" ht="96" customHeight="1" outlineLevel="3" x14ac:dyDescent="0.25">
      <c r="A353" s="20" t="s">
        <v>101</v>
      </c>
      <c r="B353" s="22" t="s">
        <v>1379</v>
      </c>
      <c r="C353" s="13" t="s">
        <v>1802</v>
      </c>
      <c r="D353" s="13" t="s">
        <v>738</v>
      </c>
      <c r="E353" s="245"/>
      <c r="F353" s="13" t="s">
        <v>739</v>
      </c>
      <c r="G353" s="13" t="s">
        <v>1208</v>
      </c>
      <c r="H353" s="14"/>
    </row>
    <row r="354" spans="1:8" ht="63" customHeight="1" outlineLevel="3" x14ac:dyDescent="0.25">
      <c r="A354" s="20" t="s">
        <v>102</v>
      </c>
      <c r="B354" s="22" t="s">
        <v>950</v>
      </c>
      <c r="C354" s="13" t="s">
        <v>1758</v>
      </c>
      <c r="D354" s="13" t="s">
        <v>1803</v>
      </c>
      <c r="E354" s="245"/>
      <c r="F354" s="13" t="s">
        <v>326</v>
      </c>
      <c r="G354" s="13" t="s">
        <v>1198</v>
      </c>
      <c r="H354" s="14"/>
    </row>
    <row r="355" spans="1:8" ht="52.5" customHeight="1" outlineLevel="2" x14ac:dyDescent="0.25">
      <c r="A355" s="79" t="s">
        <v>320</v>
      </c>
      <c r="B355" s="79" t="s">
        <v>321</v>
      </c>
      <c r="C355" s="132" t="s">
        <v>322</v>
      </c>
      <c r="D355" s="132" t="s">
        <v>760</v>
      </c>
      <c r="E355" s="80" t="s">
        <v>333</v>
      </c>
      <c r="F355" s="454" t="s">
        <v>334</v>
      </c>
      <c r="G355" s="455"/>
      <c r="H355" s="455"/>
    </row>
    <row r="356" spans="1:8" s="307" customFormat="1" ht="87.75" customHeight="1" outlineLevel="2" x14ac:dyDescent="0.3">
      <c r="A356" s="300" t="s">
        <v>91</v>
      </c>
      <c r="B356" s="300" t="s">
        <v>1025</v>
      </c>
      <c r="C356" s="301" t="s">
        <v>569</v>
      </c>
      <c r="D356" s="302" t="s">
        <v>1804</v>
      </c>
      <c r="E356" s="303" t="s">
        <v>860</v>
      </c>
      <c r="F356" s="180" t="s">
        <v>253</v>
      </c>
      <c r="G356" s="180" t="s">
        <v>254</v>
      </c>
      <c r="H356" s="64" t="s">
        <v>319</v>
      </c>
    </row>
    <row r="357" spans="1:8" ht="37.5" outlineLevel="3" x14ac:dyDescent="0.25">
      <c r="A357" s="11" t="s">
        <v>1009</v>
      </c>
      <c r="B357" s="11" t="s">
        <v>1583</v>
      </c>
      <c r="C357" s="142" t="s">
        <v>566</v>
      </c>
      <c r="D357" s="143" t="s">
        <v>758</v>
      </c>
      <c r="E357" s="105" t="s">
        <v>18</v>
      </c>
      <c r="F357" s="184" t="s">
        <v>281</v>
      </c>
      <c r="G357" s="184" t="s">
        <v>317</v>
      </c>
      <c r="H357" s="100" t="s">
        <v>576</v>
      </c>
    </row>
    <row r="358" spans="1:8" ht="168.75" customHeight="1" outlineLevel="3" x14ac:dyDescent="0.25">
      <c r="A358" s="20" t="s">
        <v>92</v>
      </c>
      <c r="B358" s="22" t="s">
        <v>1807</v>
      </c>
      <c r="C358" s="13" t="s">
        <v>1805</v>
      </c>
      <c r="D358" s="13" t="s">
        <v>1806</v>
      </c>
      <c r="E358" s="245"/>
      <c r="F358" s="13" t="s">
        <v>491</v>
      </c>
      <c r="G358" s="13" t="s">
        <v>1198</v>
      </c>
      <c r="H358" s="13"/>
    </row>
    <row r="359" spans="1:8" ht="108" customHeight="1" outlineLevel="3" x14ac:dyDescent="0.25">
      <c r="A359" s="20" t="s">
        <v>93</v>
      </c>
      <c r="B359" s="22" t="s">
        <v>1808</v>
      </c>
      <c r="C359" s="13" t="s">
        <v>1809</v>
      </c>
      <c r="D359" s="13" t="s">
        <v>1810</v>
      </c>
      <c r="E359" s="245"/>
      <c r="F359" s="13" t="s">
        <v>492</v>
      </c>
      <c r="G359" s="13" t="s">
        <v>1198</v>
      </c>
      <c r="H359" s="13"/>
    </row>
    <row r="360" spans="1:8" ht="85.5" customHeight="1" outlineLevel="3" x14ac:dyDescent="0.25">
      <c r="A360" s="20" t="s">
        <v>94</v>
      </c>
      <c r="B360" s="22" t="s">
        <v>1811</v>
      </c>
      <c r="C360" s="13" t="s">
        <v>1815</v>
      </c>
      <c r="D360" s="13" t="s">
        <v>1812</v>
      </c>
      <c r="E360" s="245"/>
      <c r="F360" s="13" t="s">
        <v>1889</v>
      </c>
      <c r="G360" s="13" t="s">
        <v>1198</v>
      </c>
      <c r="H360" s="13"/>
    </row>
    <row r="361" spans="1:8" ht="85.5" customHeight="1" outlineLevel="3" x14ac:dyDescent="0.25">
      <c r="A361" s="20" t="s">
        <v>95</v>
      </c>
      <c r="B361" s="22" t="s">
        <v>1813</v>
      </c>
      <c r="C361" s="13" t="s">
        <v>1814</v>
      </c>
      <c r="D361" s="13" t="s">
        <v>1816</v>
      </c>
      <c r="E361" s="245"/>
      <c r="F361" s="13" t="s">
        <v>1890</v>
      </c>
      <c r="G361" s="13" t="s">
        <v>1198</v>
      </c>
      <c r="H361" s="13"/>
    </row>
    <row r="362" spans="1:8" ht="110.25" customHeight="1" outlineLevel="3" x14ac:dyDescent="0.25">
      <c r="A362" s="20" t="s">
        <v>96</v>
      </c>
      <c r="B362" s="22" t="s">
        <v>1817</v>
      </c>
      <c r="C362" s="13" t="s">
        <v>1818</v>
      </c>
      <c r="D362" s="13" t="s">
        <v>1819</v>
      </c>
      <c r="E362" s="245"/>
      <c r="F362" s="13" t="s">
        <v>1129</v>
      </c>
      <c r="G362" s="13" t="s">
        <v>1198</v>
      </c>
      <c r="H362" s="13"/>
    </row>
    <row r="363" spans="1:8" ht="45" outlineLevel="3" x14ac:dyDescent="0.25">
      <c r="A363" s="20" t="s">
        <v>97</v>
      </c>
      <c r="B363" s="22" t="s">
        <v>952</v>
      </c>
      <c r="C363" s="13" t="s">
        <v>954</v>
      </c>
      <c r="D363" s="13" t="s">
        <v>955</v>
      </c>
      <c r="E363" s="245"/>
      <c r="F363" s="13" t="s">
        <v>1130</v>
      </c>
      <c r="G363" s="13" t="s">
        <v>1198</v>
      </c>
      <c r="H363" s="13"/>
    </row>
    <row r="364" spans="1:8" ht="69" customHeight="1" outlineLevel="3" x14ac:dyDescent="0.25">
      <c r="A364" s="20" t="s">
        <v>1820</v>
      </c>
      <c r="B364" s="22" t="s">
        <v>1821</v>
      </c>
      <c r="C364" s="13" t="s">
        <v>1365</v>
      </c>
      <c r="D364" s="13" t="s">
        <v>449</v>
      </c>
      <c r="E364" s="245"/>
      <c r="F364" s="13" t="s">
        <v>1131</v>
      </c>
      <c r="G364" s="13" t="s">
        <v>1198</v>
      </c>
      <c r="H364" s="13"/>
    </row>
    <row r="365" spans="1:8" ht="56.25" outlineLevel="2" x14ac:dyDescent="0.25">
      <c r="A365" s="79" t="s">
        <v>320</v>
      </c>
      <c r="B365" s="79" t="s">
        <v>321</v>
      </c>
      <c r="C365" s="132" t="s">
        <v>322</v>
      </c>
      <c r="D365" s="132" t="s">
        <v>760</v>
      </c>
      <c r="E365" s="80" t="s">
        <v>333</v>
      </c>
      <c r="F365" s="454" t="s">
        <v>334</v>
      </c>
      <c r="G365" s="455"/>
      <c r="H365" s="455"/>
    </row>
    <row r="366" spans="1:8" s="307" customFormat="1" ht="71.25" customHeight="1" outlineLevel="2" x14ac:dyDescent="0.3">
      <c r="A366" s="300" t="s">
        <v>88</v>
      </c>
      <c r="B366" s="300" t="s">
        <v>1017</v>
      </c>
      <c r="C366" s="301" t="s">
        <v>1822</v>
      </c>
      <c r="D366" s="302" t="s">
        <v>1380</v>
      </c>
      <c r="E366" s="303" t="s">
        <v>861</v>
      </c>
      <c r="F366" s="180" t="s">
        <v>253</v>
      </c>
      <c r="G366" s="180" t="s">
        <v>254</v>
      </c>
      <c r="H366" s="64" t="s">
        <v>319</v>
      </c>
    </row>
    <row r="367" spans="1:8" ht="37.5" outlineLevel="3" x14ac:dyDescent="0.25">
      <c r="A367" s="11" t="s">
        <v>1009</v>
      </c>
      <c r="B367" s="11" t="s">
        <v>1583</v>
      </c>
      <c r="C367" s="142" t="s">
        <v>566</v>
      </c>
      <c r="D367" s="143" t="s">
        <v>758</v>
      </c>
      <c r="E367" s="105" t="s">
        <v>18</v>
      </c>
      <c r="F367" s="184" t="s">
        <v>281</v>
      </c>
      <c r="G367" s="184" t="s">
        <v>317</v>
      </c>
      <c r="H367" s="100" t="s">
        <v>526</v>
      </c>
    </row>
    <row r="368" spans="1:8" ht="140.25" customHeight="1" outlineLevel="3" x14ac:dyDescent="0.25">
      <c r="A368" s="20" t="s">
        <v>89</v>
      </c>
      <c r="B368" s="23" t="s">
        <v>963</v>
      </c>
      <c r="C368" s="13" t="s">
        <v>1823</v>
      </c>
      <c r="D368" s="13" t="s">
        <v>1824</v>
      </c>
      <c r="E368" s="245"/>
      <c r="F368" s="13" t="s">
        <v>1138</v>
      </c>
      <c r="G368" s="13" t="s">
        <v>1382</v>
      </c>
      <c r="H368" s="14"/>
    </row>
    <row r="369" spans="1:8" ht="106.5" customHeight="1" outlineLevel="3" x14ac:dyDescent="0.25">
      <c r="A369" s="20" t="s">
        <v>90</v>
      </c>
      <c r="B369" s="23" t="s">
        <v>1825</v>
      </c>
      <c r="C369" s="13" t="s">
        <v>1826</v>
      </c>
      <c r="D369" s="13" t="s">
        <v>1827</v>
      </c>
      <c r="E369" s="226"/>
      <c r="F369" s="13" t="s">
        <v>1381</v>
      </c>
      <c r="G369" s="13" t="s">
        <v>1382</v>
      </c>
      <c r="H369" s="14"/>
    </row>
    <row r="370" spans="1:8" ht="125.25" customHeight="1" outlineLevel="3" x14ac:dyDescent="0.25">
      <c r="A370" s="20" t="s">
        <v>230</v>
      </c>
      <c r="B370" s="23" t="s">
        <v>1828</v>
      </c>
      <c r="C370" s="13" t="s">
        <v>1829</v>
      </c>
      <c r="D370" s="13" t="s">
        <v>1830</v>
      </c>
      <c r="E370" s="226"/>
      <c r="F370" s="13" t="s">
        <v>690</v>
      </c>
      <c r="G370" s="13" t="s">
        <v>1382</v>
      </c>
      <c r="H370" s="14"/>
    </row>
    <row r="371" spans="1:8" ht="125.25" customHeight="1" outlineLevel="3" x14ac:dyDescent="0.25">
      <c r="A371" s="20" t="s">
        <v>231</v>
      </c>
      <c r="B371" s="23" t="s">
        <v>1833</v>
      </c>
      <c r="C371" s="13" t="s">
        <v>1831</v>
      </c>
      <c r="D371" s="13" t="s">
        <v>1832</v>
      </c>
      <c r="E371" s="226"/>
      <c r="F371" s="13" t="s">
        <v>1387</v>
      </c>
      <c r="G371" s="13" t="s">
        <v>1382</v>
      </c>
      <c r="H371" s="14"/>
    </row>
    <row r="372" spans="1:8" ht="96" customHeight="1" outlineLevel="3" x14ac:dyDescent="0.25">
      <c r="A372" s="20" t="s">
        <v>232</v>
      </c>
      <c r="B372" s="23" t="s">
        <v>1834</v>
      </c>
      <c r="C372" s="13" t="s">
        <v>1388</v>
      </c>
      <c r="D372" s="13" t="s">
        <v>1389</v>
      </c>
      <c r="E372" s="226"/>
      <c r="F372" s="13" t="s">
        <v>1390</v>
      </c>
      <c r="G372" s="13" t="s">
        <v>1391</v>
      </c>
      <c r="H372" s="14"/>
    </row>
    <row r="373" spans="1:8" ht="96" customHeight="1" outlineLevel="3" x14ac:dyDescent="0.25">
      <c r="A373" s="20" t="s">
        <v>233</v>
      </c>
      <c r="B373" s="23" t="s">
        <v>1835</v>
      </c>
      <c r="C373" s="13" t="s">
        <v>1836</v>
      </c>
      <c r="D373" s="13" t="s">
        <v>1837</v>
      </c>
      <c r="E373" s="245"/>
      <c r="F373" s="13" t="s">
        <v>493</v>
      </c>
      <c r="G373" s="13" t="s">
        <v>1383</v>
      </c>
      <c r="H373" s="14"/>
    </row>
    <row r="374" spans="1:8" ht="83.25" customHeight="1" outlineLevel="3" x14ac:dyDescent="0.25">
      <c r="A374" s="20" t="s">
        <v>561</v>
      </c>
      <c r="B374" s="23" t="s">
        <v>1035</v>
      </c>
      <c r="C374" s="13" t="s">
        <v>1392</v>
      </c>
      <c r="D374" s="13" t="s">
        <v>1838</v>
      </c>
      <c r="E374" s="245"/>
      <c r="F374" s="13" t="s">
        <v>1139</v>
      </c>
      <c r="G374" s="13" t="s">
        <v>1393</v>
      </c>
      <c r="H374" s="14"/>
    </row>
    <row r="375" spans="1:8" ht="105.75" customHeight="1" outlineLevel="3" x14ac:dyDescent="0.25">
      <c r="A375" s="20" t="s">
        <v>1385</v>
      </c>
      <c r="B375" s="23" t="s">
        <v>1036</v>
      </c>
      <c r="C375" s="13" t="s">
        <v>1839</v>
      </c>
      <c r="D375" s="13" t="s">
        <v>691</v>
      </c>
      <c r="E375" s="245"/>
      <c r="F375" s="13" t="s">
        <v>1146</v>
      </c>
      <c r="G375" s="13" t="s">
        <v>1384</v>
      </c>
      <c r="H375" s="14"/>
    </row>
    <row r="376" spans="1:8" s="70" customFormat="1" ht="56.25" outlineLevel="2" x14ac:dyDescent="0.35">
      <c r="A376" s="79" t="s">
        <v>320</v>
      </c>
      <c r="B376" s="79" t="s">
        <v>321</v>
      </c>
      <c r="C376" s="132" t="s">
        <v>322</v>
      </c>
      <c r="D376" s="132" t="s">
        <v>760</v>
      </c>
      <c r="E376" s="80" t="s">
        <v>333</v>
      </c>
      <c r="F376" s="454" t="s">
        <v>334</v>
      </c>
      <c r="G376" s="455"/>
      <c r="H376" s="455"/>
    </row>
    <row r="377" spans="1:8" s="307" customFormat="1" ht="63" outlineLevel="2" x14ac:dyDescent="0.3">
      <c r="A377" s="300" t="s">
        <v>248</v>
      </c>
      <c r="B377" s="300" t="s">
        <v>1020</v>
      </c>
      <c r="C377" s="301" t="s">
        <v>570</v>
      </c>
      <c r="D377" s="302" t="s">
        <v>1840</v>
      </c>
      <c r="E377" s="303" t="s">
        <v>862</v>
      </c>
      <c r="F377" s="187" t="s">
        <v>253</v>
      </c>
      <c r="G377" s="187" t="s">
        <v>254</v>
      </c>
      <c r="H377" s="98" t="s">
        <v>319</v>
      </c>
    </row>
    <row r="378" spans="1:8" ht="37.5" outlineLevel="3" x14ac:dyDescent="0.25">
      <c r="A378" s="11" t="s">
        <v>1009</v>
      </c>
      <c r="B378" s="11" t="s">
        <v>1540</v>
      </c>
      <c r="C378" s="142" t="s">
        <v>566</v>
      </c>
      <c r="D378" s="143" t="s">
        <v>758</v>
      </c>
      <c r="E378" s="105" t="s">
        <v>18</v>
      </c>
      <c r="F378" s="184" t="s">
        <v>281</v>
      </c>
      <c r="G378" s="184" t="s">
        <v>317</v>
      </c>
      <c r="H378" s="100" t="s">
        <v>306</v>
      </c>
    </row>
    <row r="379" spans="1:8" ht="87" customHeight="1" outlineLevel="3" x14ac:dyDescent="0.25">
      <c r="A379" s="20" t="s">
        <v>196</v>
      </c>
      <c r="B379" s="23" t="s">
        <v>956</v>
      </c>
      <c r="C379" s="13" t="s">
        <v>1841</v>
      </c>
      <c r="D379" s="13" t="s">
        <v>1842</v>
      </c>
      <c r="E379" s="245"/>
      <c r="F379" s="13" t="s">
        <v>523</v>
      </c>
      <c r="G379" s="13" t="s">
        <v>510</v>
      </c>
      <c r="H379" s="14"/>
    </row>
    <row r="380" spans="1:8" ht="93" customHeight="1" outlineLevel="3" x14ac:dyDescent="0.25">
      <c r="A380" s="20" t="s">
        <v>197</v>
      </c>
      <c r="B380" s="23" t="s">
        <v>692</v>
      </c>
      <c r="C380" s="13" t="s">
        <v>1843</v>
      </c>
      <c r="D380" s="13" t="s">
        <v>693</v>
      </c>
      <c r="E380" s="245"/>
      <c r="F380" s="13" t="s">
        <v>525</v>
      </c>
      <c r="G380" s="13" t="s">
        <v>510</v>
      </c>
      <c r="H380" s="14"/>
    </row>
    <row r="381" spans="1:8" ht="56.25" customHeight="1" outlineLevel="1" x14ac:dyDescent="0.25">
      <c r="A381" s="89" t="s">
        <v>318</v>
      </c>
      <c r="B381" s="89" t="s">
        <v>1047</v>
      </c>
      <c r="C381" s="130" t="s">
        <v>1872</v>
      </c>
      <c r="D381" s="146"/>
      <c r="E381" s="244"/>
      <c r="F381" s="179"/>
      <c r="G381" s="179"/>
      <c r="H381" s="38"/>
    </row>
    <row r="382" spans="1:8" ht="46.5" customHeight="1" outlineLevel="2" x14ac:dyDescent="0.25">
      <c r="A382" s="79" t="s">
        <v>320</v>
      </c>
      <c r="B382" s="79" t="s">
        <v>321</v>
      </c>
      <c r="C382" s="132" t="s">
        <v>322</v>
      </c>
      <c r="D382" s="132" t="s">
        <v>760</v>
      </c>
      <c r="E382" s="80" t="s">
        <v>333</v>
      </c>
      <c r="F382" s="454" t="s">
        <v>334</v>
      </c>
      <c r="G382" s="455"/>
      <c r="H382" s="455"/>
    </row>
    <row r="383" spans="1:8" s="298" customFormat="1" ht="105.75" customHeight="1" outlineLevel="2" x14ac:dyDescent="0.25">
      <c r="A383" s="300" t="s">
        <v>26</v>
      </c>
      <c r="B383" s="300" t="s">
        <v>1075</v>
      </c>
      <c r="C383" s="301" t="s">
        <v>571</v>
      </c>
      <c r="D383" s="302" t="s">
        <v>1394</v>
      </c>
      <c r="E383" s="303" t="s">
        <v>863</v>
      </c>
      <c r="F383" s="180" t="s">
        <v>253</v>
      </c>
      <c r="G383" s="180" t="s">
        <v>254</v>
      </c>
      <c r="H383" s="64" t="s">
        <v>319</v>
      </c>
    </row>
    <row r="384" spans="1:8" ht="70.5" customHeight="1" outlineLevel="3" x14ac:dyDescent="0.25">
      <c r="A384" s="93" t="s">
        <v>1009</v>
      </c>
      <c r="B384" s="11" t="s">
        <v>1548</v>
      </c>
      <c r="C384" s="150" t="s">
        <v>566</v>
      </c>
      <c r="D384" s="151" t="s">
        <v>758</v>
      </c>
      <c r="E384" s="229" t="s">
        <v>18</v>
      </c>
      <c r="F384" s="181" t="s">
        <v>281</v>
      </c>
      <c r="G384" s="181" t="s">
        <v>317</v>
      </c>
      <c r="H384" s="36" t="s">
        <v>371</v>
      </c>
    </row>
    <row r="385" spans="1:8" ht="96.75" customHeight="1" outlineLevel="3" x14ac:dyDescent="0.25">
      <c r="A385" s="20" t="s">
        <v>27</v>
      </c>
      <c r="B385" s="88" t="s">
        <v>1395</v>
      </c>
      <c r="C385" s="13" t="s">
        <v>1844</v>
      </c>
      <c r="D385" s="13" t="s">
        <v>450</v>
      </c>
      <c r="E385" s="245"/>
      <c r="F385" s="13" t="s">
        <v>494</v>
      </c>
      <c r="G385" s="13" t="s">
        <v>1397</v>
      </c>
      <c r="H385" s="15"/>
    </row>
    <row r="386" spans="1:8" ht="97.5" customHeight="1" outlineLevel="3" x14ac:dyDescent="0.25">
      <c r="A386" s="20" t="s">
        <v>28</v>
      </c>
      <c r="B386" s="88" t="s">
        <v>414</v>
      </c>
      <c r="C386" s="13" t="s">
        <v>1845</v>
      </c>
      <c r="D386" s="13" t="s">
        <v>969</v>
      </c>
      <c r="E386" s="245"/>
      <c r="F386" s="13" t="s">
        <v>1396</v>
      </c>
      <c r="G386" s="13" t="s">
        <v>1397</v>
      </c>
      <c r="H386" s="15"/>
    </row>
    <row r="387" spans="1:8" ht="180" outlineLevel="3" x14ac:dyDescent="0.25">
      <c r="A387" s="20" t="s">
        <v>29</v>
      </c>
      <c r="B387" s="88" t="s">
        <v>966</v>
      </c>
      <c r="C387" s="13" t="s">
        <v>1846</v>
      </c>
      <c r="D387" s="13" t="s">
        <v>1847</v>
      </c>
      <c r="E387" s="245"/>
      <c r="F387" s="13" t="s">
        <v>972</v>
      </c>
      <c r="G387" s="13" t="s">
        <v>1397</v>
      </c>
      <c r="H387" s="15"/>
    </row>
    <row r="388" spans="1:8" ht="107.25" customHeight="1" outlineLevel="3" x14ac:dyDescent="0.25">
      <c r="A388" s="20" t="s">
        <v>30</v>
      </c>
      <c r="B388" s="88" t="s">
        <v>1051</v>
      </c>
      <c r="C388" s="13" t="s">
        <v>1848</v>
      </c>
      <c r="D388" s="13" t="s">
        <v>971</v>
      </c>
      <c r="E388" s="245"/>
      <c r="F388" s="13" t="s">
        <v>527</v>
      </c>
      <c r="G388" s="13" t="s">
        <v>1397</v>
      </c>
      <c r="H388" s="15"/>
    </row>
    <row r="389" spans="1:8" ht="82.5" customHeight="1" outlineLevel="3" x14ac:dyDescent="0.25">
      <c r="A389" s="20" t="s">
        <v>31</v>
      </c>
      <c r="B389" s="88" t="s">
        <v>1891</v>
      </c>
      <c r="C389" s="13" t="s">
        <v>1870</v>
      </c>
      <c r="D389" s="13" t="s">
        <v>1871</v>
      </c>
      <c r="E389" s="245"/>
      <c r="F389" s="13" t="s">
        <v>1892</v>
      </c>
      <c r="G389" s="13" t="s">
        <v>1397</v>
      </c>
      <c r="H389" s="15"/>
    </row>
    <row r="390" spans="1:8" ht="125.25" customHeight="1" outlineLevel="3" x14ac:dyDescent="0.25">
      <c r="A390" s="20" t="s">
        <v>1869</v>
      </c>
      <c r="B390" s="88" t="s">
        <v>967</v>
      </c>
      <c r="C390" s="13" t="s">
        <v>968</v>
      </c>
      <c r="D390" s="13" t="s">
        <v>970</v>
      </c>
      <c r="E390" s="245"/>
      <c r="F390" s="13" t="s">
        <v>694</v>
      </c>
      <c r="G390" s="13" t="s">
        <v>1397</v>
      </c>
      <c r="H390" s="15"/>
    </row>
    <row r="391" spans="1:8" ht="56.25" outlineLevel="2" x14ac:dyDescent="0.25">
      <c r="A391" s="79" t="s">
        <v>320</v>
      </c>
      <c r="B391" s="79" t="s">
        <v>321</v>
      </c>
      <c r="C391" s="132" t="s">
        <v>322</v>
      </c>
      <c r="D391" s="132" t="s">
        <v>760</v>
      </c>
      <c r="E391" s="80" t="s">
        <v>333</v>
      </c>
      <c r="F391" s="454" t="s">
        <v>334</v>
      </c>
      <c r="G391" s="455"/>
      <c r="H391" s="455"/>
    </row>
    <row r="392" spans="1:8" s="298" customFormat="1" ht="61.5" customHeight="1" outlineLevel="2" x14ac:dyDescent="0.25">
      <c r="A392" s="300" t="s">
        <v>249</v>
      </c>
      <c r="B392" s="300" t="s">
        <v>1076</v>
      </c>
      <c r="C392" s="301" t="s">
        <v>25</v>
      </c>
      <c r="D392" s="302" t="s">
        <v>1398</v>
      </c>
      <c r="E392" s="303" t="s">
        <v>864</v>
      </c>
      <c r="F392" s="180" t="s">
        <v>253</v>
      </c>
      <c r="G392" s="180" t="s">
        <v>254</v>
      </c>
      <c r="H392" s="64" t="s">
        <v>319</v>
      </c>
    </row>
    <row r="393" spans="1:8" ht="68.25" customHeight="1" outlineLevel="2" x14ac:dyDescent="0.25">
      <c r="A393" s="11" t="s">
        <v>1009</v>
      </c>
      <c r="B393" s="11" t="s">
        <v>1548</v>
      </c>
      <c r="C393" s="142" t="s">
        <v>566</v>
      </c>
      <c r="D393" s="143" t="s">
        <v>758</v>
      </c>
      <c r="E393" s="229" t="s">
        <v>18</v>
      </c>
      <c r="F393" s="181" t="s">
        <v>281</v>
      </c>
      <c r="G393" s="181" t="s">
        <v>317</v>
      </c>
      <c r="H393" s="36" t="s">
        <v>306</v>
      </c>
    </row>
    <row r="394" spans="1:8" ht="87.75" customHeight="1" outlineLevel="3" x14ac:dyDescent="0.25">
      <c r="A394" s="20" t="s">
        <v>198</v>
      </c>
      <c r="B394" s="88" t="s">
        <v>1399</v>
      </c>
      <c r="C394" s="13" t="s">
        <v>1849</v>
      </c>
      <c r="D394" s="13" t="s">
        <v>977</v>
      </c>
      <c r="E394" s="245"/>
      <c r="F394" s="13" t="s">
        <v>495</v>
      </c>
      <c r="G394" s="13" t="s">
        <v>512</v>
      </c>
      <c r="H394" s="14"/>
    </row>
    <row r="395" spans="1:8" ht="75" customHeight="1" outlineLevel="3" x14ac:dyDescent="0.25">
      <c r="A395" s="20" t="s">
        <v>199</v>
      </c>
      <c r="B395" s="88" t="s">
        <v>365</v>
      </c>
      <c r="C395" s="13" t="s">
        <v>1850</v>
      </c>
      <c r="D395" s="13" t="s">
        <v>1851</v>
      </c>
      <c r="E395" s="245"/>
      <c r="F395" s="13" t="s">
        <v>1404</v>
      </c>
      <c r="G395" s="13" t="s">
        <v>516</v>
      </c>
      <c r="H395" s="14"/>
    </row>
    <row r="396" spans="1:8" ht="134.25" customHeight="1" outlineLevel="3" x14ac:dyDescent="0.25">
      <c r="A396" s="20" t="s">
        <v>200</v>
      </c>
      <c r="B396" s="88" t="s">
        <v>415</v>
      </c>
      <c r="C396" s="13" t="s">
        <v>1030</v>
      </c>
      <c r="D396" s="13" t="s">
        <v>1400</v>
      </c>
      <c r="E396" s="245"/>
      <c r="F396" s="13" t="s">
        <v>1401</v>
      </c>
      <c r="G396" s="13" t="s">
        <v>513</v>
      </c>
      <c r="H396" s="14"/>
    </row>
    <row r="397" spans="1:8" ht="66" customHeight="1" outlineLevel="3" x14ac:dyDescent="0.25">
      <c r="A397" s="20" t="s">
        <v>201</v>
      </c>
      <c r="B397" s="88" t="s">
        <v>1087</v>
      </c>
      <c r="C397" s="13" t="s">
        <v>975</v>
      </c>
      <c r="D397" s="13" t="s">
        <v>973</v>
      </c>
      <c r="E397" s="245"/>
      <c r="F397" s="13" t="s">
        <v>1366</v>
      </c>
      <c r="G397" s="13" t="s">
        <v>511</v>
      </c>
      <c r="H397" s="14"/>
    </row>
    <row r="398" spans="1:8" ht="66" customHeight="1" outlineLevel="3" x14ac:dyDescent="0.25">
      <c r="A398" s="20" t="s">
        <v>202</v>
      </c>
      <c r="B398" s="88" t="s">
        <v>557</v>
      </c>
      <c r="C398" s="13" t="s">
        <v>1405</v>
      </c>
      <c r="D398" s="13" t="s">
        <v>982</v>
      </c>
      <c r="E398" s="245"/>
      <c r="F398" s="13" t="s">
        <v>983</v>
      </c>
      <c r="G398" s="13" t="s">
        <v>531</v>
      </c>
      <c r="H398" s="14"/>
    </row>
    <row r="399" spans="1:8" ht="85.5" customHeight="1" outlineLevel="3" x14ac:dyDescent="0.25">
      <c r="A399" s="20" t="s">
        <v>203</v>
      </c>
      <c r="B399" s="88" t="s">
        <v>979</v>
      </c>
      <c r="C399" s="13" t="s">
        <v>1088</v>
      </c>
      <c r="D399" s="13" t="s">
        <v>978</v>
      </c>
      <c r="E399" s="245"/>
      <c r="F399" s="13" t="s">
        <v>696</v>
      </c>
      <c r="G399" s="13" t="s">
        <v>515</v>
      </c>
      <c r="H399" s="14"/>
    </row>
    <row r="400" spans="1:8" ht="81" customHeight="1" outlineLevel="3" x14ac:dyDescent="0.25">
      <c r="A400" s="20" t="s">
        <v>204</v>
      </c>
      <c r="B400" s="88" t="s">
        <v>1403</v>
      </c>
      <c r="C400" s="13" t="s">
        <v>456</v>
      </c>
      <c r="D400" s="13" t="s">
        <v>978</v>
      </c>
      <c r="E400" s="245"/>
      <c r="F400" s="13" t="s">
        <v>497</v>
      </c>
      <c r="G400" s="13" t="s">
        <v>515</v>
      </c>
      <c r="H400" s="14"/>
    </row>
    <row r="401" spans="1:8" ht="94.5" customHeight="1" outlineLevel="3" x14ac:dyDescent="0.25">
      <c r="A401" s="20" t="s">
        <v>205</v>
      </c>
      <c r="B401" s="88" t="s">
        <v>417</v>
      </c>
      <c r="C401" s="13" t="s">
        <v>532</v>
      </c>
      <c r="D401" s="13" t="s">
        <v>452</v>
      </c>
      <c r="E401" s="245"/>
      <c r="F401" s="13" t="s">
        <v>1406</v>
      </c>
      <c r="G401" s="13" t="s">
        <v>513</v>
      </c>
      <c r="H401" s="14"/>
    </row>
    <row r="402" spans="1:8" ht="71.25" customHeight="1" outlineLevel="3" x14ac:dyDescent="0.25">
      <c r="A402" s="20" t="s">
        <v>206</v>
      </c>
      <c r="B402" s="88" t="s">
        <v>366</v>
      </c>
      <c r="C402" s="13" t="s">
        <v>1402</v>
      </c>
      <c r="D402" s="13" t="s">
        <v>695</v>
      </c>
      <c r="E402" s="245"/>
      <c r="F402" s="13" t="s">
        <v>496</v>
      </c>
      <c r="G402" s="13" t="s">
        <v>514</v>
      </c>
      <c r="H402" s="14"/>
    </row>
    <row r="403" spans="1:8" ht="51.75" customHeight="1" outlineLevel="3" x14ac:dyDescent="0.25">
      <c r="A403" s="20" t="s">
        <v>207</v>
      </c>
      <c r="B403" s="88" t="s">
        <v>974</v>
      </c>
      <c r="C403" s="13" t="s">
        <v>1251</v>
      </c>
      <c r="D403" s="13" t="s">
        <v>976</v>
      </c>
      <c r="E403" s="245"/>
      <c r="F403" s="13" t="s">
        <v>352</v>
      </c>
      <c r="G403" s="13" t="s">
        <v>355</v>
      </c>
      <c r="H403" s="15"/>
    </row>
    <row r="404" spans="1:8" ht="51" customHeight="1" outlineLevel="3" x14ac:dyDescent="0.25">
      <c r="A404" s="20" t="s">
        <v>208</v>
      </c>
      <c r="B404" s="88" t="s">
        <v>528</v>
      </c>
      <c r="C404" s="13" t="s">
        <v>697</v>
      </c>
      <c r="D404" s="13" t="s">
        <v>980</v>
      </c>
      <c r="E404" s="245"/>
      <c r="F404" s="13" t="s">
        <v>698</v>
      </c>
      <c r="G404" s="13" t="s">
        <v>517</v>
      </c>
      <c r="H404" s="14"/>
    </row>
    <row r="405" spans="1:8" ht="58.5" customHeight="1" outlineLevel="3" x14ac:dyDescent="0.25">
      <c r="A405" s="20" t="s">
        <v>209</v>
      </c>
      <c r="B405" s="88" t="s">
        <v>529</v>
      </c>
      <c r="C405" s="13" t="s">
        <v>699</v>
      </c>
      <c r="D405" s="13" t="s">
        <v>981</v>
      </c>
      <c r="E405" s="245"/>
      <c r="F405" s="13" t="s">
        <v>530</v>
      </c>
      <c r="G405" s="13" t="s">
        <v>700</v>
      </c>
      <c r="H405" s="14"/>
    </row>
    <row r="406" spans="1:8" ht="52.5" customHeight="1" outlineLevel="3" x14ac:dyDescent="0.25">
      <c r="A406" s="20" t="s">
        <v>210</v>
      </c>
      <c r="B406" s="88" t="s">
        <v>32</v>
      </c>
      <c r="C406" s="13" t="s">
        <v>458</v>
      </c>
      <c r="D406" s="13" t="s">
        <v>705</v>
      </c>
      <c r="E406" s="245"/>
      <c r="F406" s="13" t="s">
        <v>706</v>
      </c>
      <c r="G406" s="13" t="s">
        <v>519</v>
      </c>
      <c r="H406" s="14"/>
    </row>
    <row r="407" spans="1:8" ht="69" customHeight="1" outlineLevel="3" x14ac:dyDescent="0.25">
      <c r="A407" s="20" t="s">
        <v>211</v>
      </c>
      <c r="B407" s="88" t="s">
        <v>701</v>
      </c>
      <c r="C407" s="13" t="s">
        <v>457</v>
      </c>
      <c r="D407" s="13" t="s">
        <v>984</v>
      </c>
      <c r="E407" s="245"/>
      <c r="F407" s="13" t="s">
        <v>1086</v>
      </c>
      <c r="G407" s="13" t="s">
        <v>518</v>
      </c>
      <c r="H407" s="14"/>
    </row>
    <row r="408" spans="1:8" ht="45.75" customHeight="1" outlineLevel="3" x14ac:dyDescent="0.25">
      <c r="A408" s="20" t="s">
        <v>212</v>
      </c>
      <c r="B408" s="88" t="s">
        <v>418</v>
      </c>
      <c r="C408" s="152" t="s">
        <v>707</v>
      </c>
      <c r="D408" s="13" t="s">
        <v>453</v>
      </c>
      <c r="E408" s="245"/>
      <c r="F408" s="13" t="s">
        <v>708</v>
      </c>
      <c r="G408" s="13" t="s">
        <v>520</v>
      </c>
      <c r="H408" s="14"/>
    </row>
    <row r="409" spans="1:8" ht="80.25" customHeight="1" outlineLevel="3" x14ac:dyDescent="0.25">
      <c r="A409" s="20" t="s">
        <v>213</v>
      </c>
      <c r="B409" s="88" t="s">
        <v>416</v>
      </c>
      <c r="C409" s="13" t="s">
        <v>985</v>
      </c>
      <c r="D409" s="13" t="s">
        <v>451</v>
      </c>
      <c r="E409" s="245"/>
      <c r="F409" s="13" t="s">
        <v>986</v>
      </c>
      <c r="G409" s="13" t="s">
        <v>516</v>
      </c>
      <c r="H409" s="14"/>
    </row>
    <row r="410" spans="1:8" ht="83.25" customHeight="1" outlineLevel="3" x14ac:dyDescent="0.25">
      <c r="A410" s="20" t="s">
        <v>875</v>
      </c>
      <c r="B410" s="88" t="s">
        <v>702</v>
      </c>
      <c r="C410" s="13" t="s">
        <v>703</v>
      </c>
      <c r="D410" s="13" t="s">
        <v>704</v>
      </c>
      <c r="E410" s="245"/>
      <c r="F410" s="13" t="s">
        <v>498</v>
      </c>
      <c r="G410" s="13" t="s">
        <v>513</v>
      </c>
      <c r="H410" s="14"/>
    </row>
    <row r="411" spans="1:8" ht="56.25" customHeight="1" outlineLevel="1" x14ac:dyDescent="0.25">
      <c r="A411" s="89" t="s">
        <v>318</v>
      </c>
      <c r="B411" s="89" t="s">
        <v>1852</v>
      </c>
      <c r="C411" s="130" t="s">
        <v>1915</v>
      </c>
      <c r="D411" s="131"/>
      <c r="E411" s="244"/>
      <c r="F411" s="179"/>
      <c r="G411" s="179"/>
      <c r="H411" s="38"/>
    </row>
    <row r="412" spans="1:8" s="70" customFormat="1" ht="63.75" customHeight="1" outlineLevel="2" x14ac:dyDescent="0.35">
      <c r="A412" s="79" t="s">
        <v>320</v>
      </c>
      <c r="B412" s="79" t="s">
        <v>321</v>
      </c>
      <c r="C412" s="132" t="s">
        <v>322</v>
      </c>
      <c r="D412" s="132" t="s">
        <v>760</v>
      </c>
      <c r="E412" s="80" t="s">
        <v>333</v>
      </c>
      <c r="F412" s="454" t="s">
        <v>334</v>
      </c>
      <c r="G412" s="455"/>
      <c r="H412" s="455"/>
    </row>
    <row r="413" spans="1:8" s="306" customFormat="1" ht="66" customHeight="1" outlineLevel="2" x14ac:dyDescent="0.3">
      <c r="A413" s="300" t="s">
        <v>250</v>
      </c>
      <c r="B413" s="300" t="s">
        <v>1077</v>
      </c>
      <c r="C413" s="301" t="s">
        <v>130</v>
      </c>
      <c r="D413" s="302" t="s">
        <v>1407</v>
      </c>
      <c r="E413" s="308" t="s">
        <v>709</v>
      </c>
      <c r="F413" s="187" t="s">
        <v>253</v>
      </c>
      <c r="G413" s="187" t="s">
        <v>254</v>
      </c>
      <c r="H413" s="98" t="s">
        <v>319</v>
      </c>
    </row>
    <row r="414" spans="1:8" s="45" customFormat="1" ht="37.5" outlineLevel="3" x14ac:dyDescent="0.3">
      <c r="A414" s="11" t="s">
        <v>1009</v>
      </c>
      <c r="B414" s="11" t="s">
        <v>1548</v>
      </c>
      <c r="C414" s="142" t="s">
        <v>566</v>
      </c>
      <c r="D414" s="143" t="s">
        <v>758</v>
      </c>
      <c r="E414" s="200" t="s">
        <v>18</v>
      </c>
      <c r="F414" s="184" t="s">
        <v>281</v>
      </c>
      <c r="G414" s="184" t="s">
        <v>317</v>
      </c>
      <c r="H414" s="100" t="s">
        <v>574</v>
      </c>
    </row>
    <row r="415" spans="1:8" ht="120" outlineLevel="3" x14ac:dyDescent="0.25">
      <c r="A415" s="20" t="s">
        <v>127</v>
      </c>
      <c r="B415" s="87" t="s">
        <v>419</v>
      </c>
      <c r="C415" s="13" t="s">
        <v>1853</v>
      </c>
      <c r="D415" s="13" t="s">
        <v>1854</v>
      </c>
      <c r="E415" s="226"/>
      <c r="F415" s="13" t="s">
        <v>987</v>
      </c>
      <c r="G415" s="13" t="s">
        <v>1174</v>
      </c>
      <c r="H415" s="14"/>
    </row>
    <row r="416" spans="1:8" ht="90" outlineLevel="3" x14ac:dyDescent="0.25">
      <c r="A416" s="20" t="s">
        <v>128</v>
      </c>
      <c r="B416" s="87" t="s">
        <v>1894</v>
      </c>
      <c r="C416" s="13" t="s">
        <v>1899</v>
      </c>
      <c r="D416" s="13" t="s">
        <v>1900</v>
      </c>
      <c r="E416" s="226"/>
      <c r="F416" s="13" t="s">
        <v>1909</v>
      </c>
      <c r="G416" s="13" t="s">
        <v>1174</v>
      </c>
      <c r="H416" s="14"/>
    </row>
    <row r="417" spans="1:8" ht="120" outlineLevel="3" x14ac:dyDescent="0.25">
      <c r="A417" s="20" t="s">
        <v>129</v>
      </c>
      <c r="B417" s="87" t="s">
        <v>1895</v>
      </c>
      <c r="C417" s="13" t="s">
        <v>1901</v>
      </c>
      <c r="D417" s="13" t="s">
        <v>1902</v>
      </c>
      <c r="E417" s="226"/>
      <c r="F417" s="13" t="s">
        <v>1910</v>
      </c>
      <c r="G417" s="13" t="s">
        <v>1911</v>
      </c>
      <c r="H417" s="14"/>
    </row>
    <row r="418" spans="1:8" ht="90" outlineLevel="3" x14ac:dyDescent="0.25">
      <c r="A418" s="20" t="s">
        <v>155</v>
      </c>
      <c r="B418" s="87" t="s">
        <v>1896</v>
      </c>
      <c r="C418" s="13" t="s">
        <v>1903</v>
      </c>
      <c r="D418" s="13" t="s">
        <v>1904</v>
      </c>
      <c r="E418" s="226"/>
      <c r="F418" s="13" t="s">
        <v>1912</v>
      </c>
      <c r="G418" s="13" t="s">
        <v>1174</v>
      </c>
      <c r="H418" s="14"/>
    </row>
    <row r="419" spans="1:8" ht="120" outlineLevel="3" x14ac:dyDescent="0.25">
      <c r="A419" s="20" t="s">
        <v>234</v>
      </c>
      <c r="B419" s="87" t="s">
        <v>1897</v>
      </c>
      <c r="C419" s="13" t="s">
        <v>1906</v>
      </c>
      <c r="D419" s="13" t="s">
        <v>1905</v>
      </c>
      <c r="E419" s="226"/>
      <c r="F419" s="13" t="s">
        <v>1913</v>
      </c>
      <c r="G419" s="13" t="s">
        <v>1174</v>
      </c>
      <c r="H419" s="14"/>
    </row>
    <row r="420" spans="1:8" ht="120" outlineLevel="3" x14ac:dyDescent="0.25">
      <c r="A420" s="20" t="s">
        <v>988</v>
      </c>
      <c r="B420" s="87" t="s">
        <v>1898</v>
      </c>
      <c r="C420" s="13" t="s">
        <v>1907</v>
      </c>
      <c r="D420" s="13" t="s">
        <v>1908</v>
      </c>
      <c r="E420" s="226"/>
      <c r="F420" s="13" t="s">
        <v>1914</v>
      </c>
      <c r="G420" s="13" t="s">
        <v>1174</v>
      </c>
      <c r="H420" s="14"/>
    </row>
    <row r="421" spans="1:8" s="70" customFormat="1" ht="56.25" outlineLevel="2" x14ac:dyDescent="0.35">
      <c r="A421" s="79" t="s">
        <v>320</v>
      </c>
      <c r="B421" s="79" t="s">
        <v>321</v>
      </c>
      <c r="C421" s="132" t="s">
        <v>322</v>
      </c>
      <c r="D421" s="132" t="s">
        <v>760</v>
      </c>
      <c r="E421" s="80" t="s">
        <v>333</v>
      </c>
      <c r="F421" s="454" t="s">
        <v>334</v>
      </c>
      <c r="G421" s="455"/>
      <c r="H421" s="455"/>
    </row>
    <row r="422" spans="1:8" s="298" customFormat="1" ht="63" outlineLevel="2" x14ac:dyDescent="0.25">
      <c r="A422" s="300" t="s">
        <v>350</v>
      </c>
      <c r="B422" s="300" t="s">
        <v>1021</v>
      </c>
      <c r="C422" s="301" t="s">
        <v>572</v>
      </c>
      <c r="D422" s="302" t="s">
        <v>1408</v>
      </c>
      <c r="E422" s="308" t="s">
        <v>865</v>
      </c>
      <c r="F422" s="187" t="s">
        <v>253</v>
      </c>
      <c r="G422" s="187" t="s">
        <v>254</v>
      </c>
      <c r="H422" s="98" t="s">
        <v>319</v>
      </c>
    </row>
    <row r="423" spans="1:8" ht="92.25" customHeight="1" outlineLevel="3" x14ac:dyDescent="0.25">
      <c r="A423" s="11" t="s">
        <v>1009</v>
      </c>
      <c r="B423" s="11" t="s">
        <v>1548</v>
      </c>
      <c r="C423" s="142" t="s">
        <v>565</v>
      </c>
      <c r="D423" s="143" t="s">
        <v>759</v>
      </c>
      <c r="E423" s="105" t="s">
        <v>18</v>
      </c>
      <c r="F423" s="184" t="s">
        <v>281</v>
      </c>
      <c r="G423" s="184" t="s">
        <v>255</v>
      </c>
      <c r="H423" s="100" t="s">
        <v>306</v>
      </c>
    </row>
    <row r="424" spans="1:8" ht="123" customHeight="1" outlineLevel="3" x14ac:dyDescent="0.25">
      <c r="A424" s="20" t="s">
        <v>214</v>
      </c>
      <c r="B424" s="87" t="s">
        <v>1409</v>
      </c>
      <c r="C424" s="13" t="s">
        <v>1855</v>
      </c>
      <c r="D424" s="13" t="s">
        <v>993</v>
      </c>
      <c r="E424" s="226"/>
      <c r="F424" s="13" t="s">
        <v>710</v>
      </c>
      <c r="G424" s="13" t="s">
        <v>374</v>
      </c>
      <c r="H424" s="13"/>
    </row>
    <row r="425" spans="1:8" ht="109.5" customHeight="1" outlineLevel="3" x14ac:dyDescent="0.25">
      <c r="A425" s="20" t="s">
        <v>215</v>
      </c>
      <c r="B425" s="87" t="s">
        <v>990</v>
      </c>
      <c r="C425" s="13" t="s">
        <v>989</v>
      </c>
      <c r="D425" s="13" t="s">
        <v>1856</v>
      </c>
      <c r="E425" s="226"/>
      <c r="F425" s="13" t="s">
        <v>711</v>
      </c>
      <c r="G425" s="13" t="s">
        <v>374</v>
      </c>
      <c r="H425" s="13"/>
    </row>
    <row r="426" spans="1:8" ht="60" outlineLevel="3" x14ac:dyDescent="0.25">
      <c r="A426" s="20" t="s">
        <v>216</v>
      </c>
      <c r="B426" s="87" t="s">
        <v>420</v>
      </c>
      <c r="C426" s="13" t="s">
        <v>992</v>
      </c>
      <c r="D426" s="13" t="s">
        <v>991</v>
      </c>
      <c r="E426" s="226"/>
      <c r="F426" s="13" t="s">
        <v>499</v>
      </c>
      <c r="G426" s="13" t="s">
        <v>375</v>
      </c>
      <c r="H426" s="13"/>
    </row>
    <row r="427" spans="1:8" s="96" customFormat="1" ht="83.25" customHeight="1" x14ac:dyDescent="0.25">
      <c r="A427" s="317" t="s">
        <v>594</v>
      </c>
      <c r="B427" s="317" t="s">
        <v>1219</v>
      </c>
      <c r="C427" s="318" t="s">
        <v>595</v>
      </c>
      <c r="D427" s="319"/>
      <c r="E427" s="320"/>
      <c r="F427" s="321"/>
      <c r="G427" s="321"/>
      <c r="H427" s="322"/>
    </row>
    <row r="428" spans="1:8" ht="82.5" customHeight="1" outlineLevel="1" x14ac:dyDescent="0.25">
      <c r="A428" s="309" t="s">
        <v>318</v>
      </c>
      <c r="B428" s="309" t="s">
        <v>1082</v>
      </c>
      <c r="C428" s="310" t="s">
        <v>1917</v>
      </c>
      <c r="D428" s="316"/>
      <c r="E428" s="247" t="s">
        <v>18</v>
      </c>
      <c r="F428" s="247" t="s">
        <v>18</v>
      </c>
      <c r="G428" s="247" t="s">
        <v>18</v>
      </c>
      <c r="H428" s="247" t="s">
        <v>18</v>
      </c>
    </row>
    <row r="429" spans="1:8" s="45" customFormat="1" ht="56.25" outlineLevel="2" x14ac:dyDescent="0.3">
      <c r="A429" s="313" t="s">
        <v>320</v>
      </c>
      <c r="B429" s="313" t="s">
        <v>321</v>
      </c>
      <c r="C429" s="314" t="s">
        <v>322</v>
      </c>
      <c r="D429" s="314" t="s">
        <v>760</v>
      </c>
      <c r="E429" s="323" t="s">
        <v>333</v>
      </c>
      <c r="F429" s="456" t="s">
        <v>334</v>
      </c>
      <c r="G429" s="457"/>
      <c r="H429" s="457"/>
    </row>
    <row r="430" spans="1:8" s="306" customFormat="1" ht="56.25" outlineLevel="2" x14ac:dyDescent="0.3">
      <c r="A430" s="94" t="s">
        <v>295</v>
      </c>
      <c r="B430" s="313" t="s">
        <v>432</v>
      </c>
      <c r="C430" s="314" t="s">
        <v>1918</v>
      </c>
      <c r="D430" s="315" t="s">
        <v>18</v>
      </c>
      <c r="E430" s="313" t="s">
        <v>542</v>
      </c>
      <c r="F430" s="314" t="s">
        <v>253</v>
      </c>
      <c r="G430" s="314" t="s">
        <v>254</v>
      </c>
      <c r="H430" s="313" t="s">
        <v>319</v>
      </c>
    </row>
    <row r="431" spans="1:8" ht="37.5" outlineLevel="3" x14ac:dyDescent="0.25">
      <c r="A431" s="91" t="s">
        <v>1009</v>
      </c>
      <c r="B431" s="91" t="s">
        <v>1540</v>
      </c>
      <c r="C431" s="162" t="s">
        <v>566</v>
      </c>
      <c r="D431" s="163" t="s">
        <v>758</v>
      </c>
      <c r="E431" s="103"/>
      <c r="F431" s="191" t="s">
        <v>281</v>
      </c>
      <c r="G431" s="191" t="s">
        <v>317</v>
      </c>
      <c r="H431" s="102" t="s">
        <v>431</v>
      </c>
    </row>
    <row r="432" spans="1:8" ht="80.25" customHeight="1" outlineLevel="3" x14ac:dyDescent="0.25">
      <c r="A432" s="21" t="s">
        <v>296</v>
      </c>
      <c r="B432" s="393" t="s">
        <v>1001</v>
      </c>
      <c r="C432" s="17" t="s">
        <v>1920</v>
      </c>
      <c r="D432" s="17" t="s">
        <v>430</v>
      </c>
      <c r="E432" s="203"/>
      <c r="F432" s="17" t="s">
        <v>1140</v>
      </c>
      <c r="G432" s="17" t="s">
        <v>377</v>
      </c>
      <c r="H432" s="16"/>
    </row>
    <row r="433" spans="1:8" ht="86.25" customHeight="1" outlineLevel="3" x14ac:dyDescent="0.25">
      <c r="A433" s="21" t="s">
        <v>297</v>
      </c>
      <c r="B433" s="393" t="s">
        <v>131</v>
      </c>
      <c r="C433" s="17" t="s">
        <v>1857</v>
      </c>
      <c r="D433" s="17" t="s">
        <v>429</v>
      </c>
      <c r="E433" s="203"/>
      <c r="F433" s="17" t="s">
        <v>1140</v>
      </c>
      <c r="G433" s="17" t="s">
        <v>377</v>
      </c>
      <c r="H433" s="16"/>
    </row>
    <row r="434" spans="1:8" ht="100.5" customHeight="1" outlineLevel="3" x14ac:dyDescent="0.25">
      <c r="A434" s="21" t="s">
        <v>298</v>
      </c>
      <c r="B434" s="393" t="s">
        <v>780</v>
      </c>
      <c r="C434" s="17" t="s">
        <v>1858</v>
      </c>
      <c r="D434" s="17" t="s">
        <v>1083</v>
      </c>
      <c r="E434" s="203"/>
      <c r="F434" s="17" t="s">
        <v>1140</v>
      </c>
      <c r="G434" s="17" t="s">
        <v>377</v>
      </c>
      <c r="H434" s="16"/>
    </row>
    <row r="435" spans="1:8" ht="83.25" customHeight="1" outlineLevel="3" x14ac:dyDescent="0.25">
      <c r="A435" s="21" t="s">
        <v>299</v>
      </c>
      <c r="B435" s="393" t="s">
        <v>428</v>
      </c>
      <c r="C435" s="17" t="s">
        <v>1859</v>
      </c>
      <c r="D435" s="17" t="s">
        <v>779</v>
      </c>
      <c r="E435" s="203"/>
      <c r="F435" s="17" t="s">
        <v>1140</v>
      </c>
      <c r="G435" s="17" t="s">
        <v>377</v>
      </c>
      <c r="H435" s="16"/>
    </row>
    <row r="436" spans="1:8" ht="113.25" customHeight="1" outlineLevel="3" x14ac:dyDescent="0.25">
      <c r="A436" s="21" t="s">
        <v>300</v>
      </c>
      <c r="B436" s="393" t="s">
        <v>715</v>
      </c>
      <c r="C436" s="17" t="s">
        <v>1860</v>
      </c>
      <c r="D436" s="17" t="s">
        <v>1081</v>
      </c>
      <c r="E436" s="203"/>
      <c r="F436" s="17" t="s">
        <v>1410</v>
      </c>
      <c r="G436" s="17" t="s">
        <v>376</v>
      </c>
      <c r="H436" s="17"/>
    </row>
    <row r="437" spans="1:8" ht="63.75" customHeight="1" outlineLevel="3" x14ac:dyDescent="0.25">
      <c r="A437" s="21" t="s">
        <v>301</v>
      </c>
      <c r="B437" s="393" t="s">
        <v>1176</v>
      </c>
      <c r="C437" s="17" t="s">
        <v>559</v>
      </c>
      <c r="D437" s="17" t="s">
        <v>537</v>
      </c>
      <c r="E437" s="203"/>
      <c r="F437" s="17" t="s">
        <v>331</v>
      </c>
      <c r="G437" s="17" t="s">
        <v>1412</v>
      </c>
      <c r="H437" s="17"/>
    </row>
    <row r="438" spans="1:8" ht="45" outlineLevel="3" x14ac:dyDescent="0.25">
      <c r="A438" s="21" t="s">
        <v>302</v>
      </c>
      <c r="B438" s="393" t="s">
        <v>380</v>
      </c>
      <c r="C438" s="17" t="s">
        <v>1411</v>
      </c>
      <c r="D438" s="17" t="s">
        <v>427</v>
      </c>
      <c r="E438" s="203"/>
      <c r="F438" s="17" t="s">
        <v>378</v>
      </c>
      <c r="G438" s="17" t="s">
        <v>521</v>
      </c>
      <c r="H438" s="16"/>
    </row>
    <row r="439" spans="1:8" ht="76.5" customHeight="1" outlineLevel="3" x14ac:dyDescent="0.25">
      <c r="A439" s="21" t="s">
        <v>303</v>
      </c>
      <c r="B439" s="393" t="s">
        <v>1413</v>
      </c>
      <c r="C439" s="17" t="s">
        <v>1861</v>
      </c>
      <c r="D439" s="17" t="s">
        <v>1862</v>
      </c>
      <c r="E439" s="203"/>
      <c r="F439" s="17" t="s">
        <v>1141</v>
      </c>
      <c r="G439" s="17" t="s">
        <v>377</v>
      </c>
      <c r="H439" s="16"/>
    </row>
    <row r="440" spans="1:8" ht="75" outlineLevel="3" x14ac:dyDescent="0.25">
      <c r="A440" s="21" t="s">
        <v>304</v>
      </c>
      <c r="B440" s="393" t="s">
        <v>425</v>
      </c>
      <c r="C440" s="17" t="s">
        <v>1863</v>
      </c>
      <c r="D440" s="17" t="s">
        <v>426</v>
      </c>
      <c r="E440" s="203"/>
      <c r="F440" s="17" t="s">
        <v>1142</v>
      </c>
      <c r="G440" s="17" t="s">
        <v>377</v>
      </c>
      <c r="H440" s="16"/>
    </row>
    <row r="441" spans="1:8" ht="86.25" customHeight="1" outlineLevel="3" x14ac:dyDescent="0.25">
      <c r="A441" s="21" t="s">
        <v>305</v>
      </c>
      <c r="B441" s="393" t="s">
        <v>379</v>
      </c>
      <c r="C441" s="17" t="s">
        <v>1864</v>
      </c>
      <c r="D441" s="17" t="s">
        <v>717</v>
      </c>
      <c r="E441" s="203"/>
      <c r="F441" s="17" t="s">
        <v>1141</v>
      </c>
      <c r="G441" s="17" t="s">
        <v>377</v>
      </c>
      <c r="H441" s="16"/>
    </row>
    <row r="442" spans="1:8" ht="45" outlineLevel="3" x14ac:dyDescent="0.25">
      <c r="A442" s="21" t="s">
        <v>781</v>
      </c>
      <c r="B442" s="393" t="s">
        <v>132</v>
      </c>
      <c r="C442" s="17" t="s">
        <v>1865</v>
      </c>
      <c r="D442" s="17" t="s">
        <v>718</v>
      </c>
      <c r="E442" s="203"/>
      <c r="F442" s="17" t="s">
        <v>1140</v>
      </c>
      <c r="G442" s="17" t="s">
        <v>377</v>
      </c>
      <c r="H442" s="16"/>
    </row>
    <row r="443" spans="1:8" ht="52.5" customHeight="1" outlineLevel="3" x14ac:dyDescent="0.25">
      <c r="A443" s="21" t="s">
        <v>1177</v>
      </c>
      <c r="B443" s="393" t="s">
        <v>422</v>
      </c>
      <c r="C443" s="17" t="s">
        <v>423</v>
      </c>
      <c r="D443" s="17" t="s">
        <v>1002</v>
      </c>
      <c r="E443" s="203"/>
      <c r="F443" s="17" t="s">
        <v>1003</v>
      </c>
      <c r="G443" s="17" t="s">
        <v>424</v>
      </c>
      <c r="H443" s="16"/>
    </row>
  </sheetData>
  <sheetProtection algorithmName="SHA-512" hashValue="9TgJLtnec7I96WmNucR2fgwpBskpE8aYgQI322kdSlyHQWyW1VQrGNfyQ0yvuNjV6B1sq6nnBG6V/rtQBI40rg==" saltValue="hPmGTohmSYds2FmRtt5EJQ==" spinCount="100000" sheet="1" objects="1" scenarios="1"/>
  <mergeCells count="47">
    <mergeCell ref="F429:H429"/>
    <mergeCell ref="F412:H412"/>
    <mergeCell ref="F421:H421"/>
    <mergeCell ref="F173:H173"/>
    <mergeCell ref="F162:H162"/>
    <mergeCell ref="F376:H376"/>
    <mergeCell ref="F365:H365"/>
    <mergeCell ref="F355:H355"/>
    <mergeCell ref="F348:H348"/>
    <mergeCell ref="F391:H391"/>
    <mergeCell ref="F382:H382"/>
    <mergeCell ref="F295:H295"/>
    <mergeCell ref="F284:H284"/>
    <mergeCell ref="F276:H276"/>
    <mergeCell ref="F339:H339"/>
    <mergeCell ref="F328:H328"/>
    <mergeCell ref="F318:H318"/>
    <mergeCell ref="F311:H311"/>
    <mergeCell ref="F305:H305"/>
    <mergeCell ref="F261:H261"/>
    <mergeCell ref="F247:H247"/>
    <mergeCell ref="F238:H238"/>
    <mergeCell ref="F230:H230"/>
    <mergeCell ref="F220:H220"/>
    <mergeCell ref="F206:H206"/>
    <mergeCell ref="F191:H191"/>
    <mergeCell ref="F144:H144"/>
    <mergeCell ref="F181:H181"/>
    <mergeCell ref="F118:H118"/>
    <mergeCell ref="F156:H156"/>
    <mergeCell ref="F149:H149"/>
    <mergeCell ref="F108:H108"/>
    <mergeCell ref="F98:H98"/>
    <mergeCell ref="F91:H91"/>
    <mergeCell ref="F137:H137"/>
    <mergeCell ref="F130:H130"/>
    <mergeCell ref="F124:H124"/>
    <mergeCell ref="A1:E1"/>
    <mergeCell ref="F85:H85"/>
    <mergeCell ref="F38:H38"/>
    <mergeCell ref="F77:H77"/>
    <mergeCell ref="F69:H69"/>
    <mergeCell ref="F62:H62"/>
    <mergeCell ref="F4:H4"/>
    <mergeCell ref="F1:H1"/>
    <mergeCell ref="F24:H24"/>
    <mergeCell ref="F48:H48"/>
  </mergeCells>
  <pageMargins left="0.23622047244094491" right="0.23622047244094491" top="0.15748031496062992" bottom="0.15748031496062992" header="0.31496062992125984" footer="0.31496062992125984"/>
  <pageSetup paperSize="9" scale="48" orientation="landscape" horizontalDpi="4294967293" r:id="rId1"/>
  <rowBreaks count="2" manualBreakCount="2">
    <brk id="178" max="16383" man="1"/>
    <brk id="2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I36"/>
  <sheetViews>
    <sheetView showZeros="0" topLeftCell="A9" zoomScale="50" zoomScaleNormal="50" workbookViewId="0">
      <selection activeCell="B12" sqref="B12"/>
    </sheetView>
  </sheetViews>
  <sheetFormatPr defaultRowHeight="15" x14ac:dyDescent="0.25"/>
  <cols>
    <col min="1" max="1" width="26.5703125" customWidth="1"/>
    <col min="2" max="2" width="58.28515625" customWidth="1"/>
    <col min="3" max="3" width="69.85546875" customWidth="1"/>
    <col min="4" max="4" width="49.140625" customWidth="1"/>
    <col min="5" max="5" width="26.140625" customWidth="1"/>
    <col min="6" max="6" width="25" customWidth="1"/>
    <col min="7" max="8" width="41.5703125" hidden="1" customWidth="1"/>
    <col min="9" max="9" width="9.140625" collapsed="1"/>
  </cols>
  <sheetData>
    <row r="1" spans="1:8" ht="82.5" customHeight="1" x14ac:dyDescent="0.25">
      <c r="A1" s="444" t="str">
        <f>'3. ALL COMPETENCES (SOURCE)'!A1</f>
        <v xml:space="preserve">GLOBAL PROTECTED AREA COMPETENCES </v>
      </c>
      <c r="B1" s="445"/>
      <c r="C1" s="445"/>
      <c r="D1" s="445"/>
      <c r="E1" s="446"/>
      <c r="F1" s="458" t="str">
        <f>'3. ALL COMPETENCES (SOURCE)'!F1</f>
        <v>GLOBAL PROTECTED AREA COMPETENCES
ASSESSMENT AND CERTIFICATION EXAMPLES</v>
      </c>
      <c r="G1" s="459"/>
      <c r="H1" s="459"/>
    </row>
    <row r="2" spans="1:8" ht="72.75" customHeight="1" x14ac:dyDescent="0.25">
      <c r="A2" s="28" t="str">
        <f>'3. ALL COMPETENCES (SOURCE)'!A2</f>
        <v>GROUP</v>
      </c>
      <c r="B2" s="28" t="str">
        <f>'3. ALL COMPETENCES (SOURCE)'!B2</f>
        <v>A. PLANNING, MANAGEMENT AND ADMINISTRATION</v>
      </c>
      <c r="C2" s="110" t="str">
        <f>'3. ALL COMPETENCES (SOURCE)'!C2</f>
        <v>Planning, management and administration of protected areas.</v>
      </c>
      <c r="D2" s="111">
        <f>'3. ALL COMPETENCES (SOURCE)'!D2</f>
        <v>0</v>
      </c>
      <c r="E2" s="59">
        <f>'3. ALL COMPETENCES (SOURCE)'!E2</f>
        <v>0</v>
      </c>
      <c r="F2" s="166">
        <f>'3. ALL COMPETENCES (SOURCE)'!F2</f>
        <v>0</v>
      </c>
      <c r="G2" s="166">
        <f>'3. ALL COMPETENCES (SOURCE)'!G2</f>
        <v>0</v>
      </c>
      <c r="H2" s="74">
        <f>'3. ALL COMPETENCES (SOURCE)'!H2</f>
        <v>0</v>
      </c>
    </row>
    <row r="3" spans="1:8" ht="42" x14ac:dyDescent="0.25">
      <c r="A3" s="68" t="str">
        <f>'3. ALL COMPETENCES (SOURCE)'!A3</f>
        <v>CATEGORY</v>
      </c>
      <c r="B3" s="68" t="str">
        <f>'3. ALL COMPETENCES (SOURCE)'!B3</f>
        <v>PPP. PROTECTED AREA POLICY, PLANNING AND PROJECTS</v>
      </c>
      <c r="C3" s="112" t="str">
        <f>'3. ALL COMPETENCES (SOURCE)'!C3</f>
        <v>Providing a strategic and rationally planned framework for protected area management.</v>
      </c>
      <c r="D3" s="113" t="str">
        <f>'3. ALL COMPETENCES (SOURCE)'!D3</f>
        <v xml:space="preserve"> </v>
      </c>
      <c r="E3" s="69">
        <f>'3. ALL COMPETENCES (SOURCE)'!E3</f>
        <v>0</v>
      </c>
      <c r="F3" s="167">
        <f>'3. ALL COMPETENCES (SOURCE)'!F3</f>
        <v>0</v>
      </c>
      <c r="G3" s="167">
        <f>'3. ALL COMPETENCES (SOURCE)'!G3</f>
        <v>0</v>
      </c>
      <c r="H3" s="73">
        <f>'3. ALL COMPETENCES (SOURCE)'!H3</f>
        <v>0</v>
      </c>
    </row>
    <row r="4" spans="1:8" ht="56.25" customHeight="1" x14ac:dyDescent="0.25">
      <c r="A4" s="58" t="str">
        <f>'3. ALL COMPETENCES (SOURCE)'!A4</f>
        <v>LEVEL CODE</v>
      </c>
      <c r="B4" s="58" t="str">
        <f>'3. ALL COMPETENCES (SOURCE)'!B4</f>
        <v>LEVEL TITLE</v>
      </c>
      <c r="C4" s="114" t="str">
        <f>'3. ALL COMPETENCES (SOURCE)'!C4</f>
        <v>OVERALL COMPETENCE FOR THE LEVEL</v>
      </c>
      <c r="D4" s="114" t="str">
        <f>'3. ALL COMPETENCES (SOURCE)'!D4</f>
        <v>GENERAL SUPPORTING KNOWLEDGE AND UNDERSTANDING FOR THE LEVEL</v>
      </c>
      <c r="E4" s="60" t="str">
        <f>'3. ALL COMPETENCES (SOURCE)'!E4</f>
        <v>ASSOCIATED COMPETENCES FOR THE LEVEL</v>
      </c>
      <c r="F4" s="447" t="str">
        <f>'3. ALL COMPETENCES (SOURCE)'!F4</f>
        <v xml:space="preserve"> ASSESSMENT/CERTIFICATION EXAMPLES</v>
      </c>
      <c r="G4" s="447">
        <f>'3. ALL COMPETENCES (SOURCE)'!G4</f>
        <v>0</v>
      </c>
      <c r="H4" s="447">
        <f>'3. ALL COMPETENCES (SOURCE)'!H4</f>
        <v>0</v>
      </c>
    </row>
    <row r="5" spans="1:8" ht="126" customHeight="1" x14ac:dyDescent="0.25">
      <c r="A5" s="63" t="str">
        <f>'3. ALL COMPETENCES (SOURCE)'!A5</f>
        <v>PPP 4</v>
      </c>
      <c r="B5" s="63" t="str">
        <f>'3. ALL COMPETENCES (SOURCE)'!B5</f>
        <v>PROTECTED AREA POLICY, PLANNING AND PROJECTS. 
LEVEL 4</v>
      </c>
      <c r="C5" s="115" t="str">
        <f>'3. ALL COMPETENCES (SOURCE)'!C5</f>
        <v>Enable the establishment and integration of the protected area system within national and international polices and plans.</v>
      </c>
      <c r="D5" s="116" t="str">
        <f>'3. ALL COMPETENCES (SOURCE)'!D5</f>
        <v>• National and international protected area policies and designations.
• Relevant global best practice and examples (e.g. through IUCN, Conventions, CBD Programme of Work on Protected Areas).</v>
      </c>
      <c r="E5" s="66" t="str">
        <f>'3. ALL COMPETENCES (SOURCE)'!E5</f>
        <v>ORG 4; HRM 4; FRM 4; ADR 4; CAC 4; TEC 2</v>
      </c>
      <c r="F5" s="168" t="str">
        <f>'3. ALL COMPETENCES (SOURCE)'!F5</f>
        <v>EXAMPLE PERFORMANCE CRITERIA</v>
      </c>
      <c r="G5" s="168" t="str">
        <f>'3. ALL COMPETENCES (SOURCE)'!G5</f>
        <v>EXAMPLE MEANS OF ASSESSMENT</v>
      </c>
      <c r="H5" s="61" t="str">
        <f>'3. ALL COMPETENCES (SOURCE)'!H5</f>
        <v>RECOMMENDED PRIOR COMPETENCE REQUIREMENTS FOR THE LEVEL</v>
      </c>
    </row>
    <row r="6" spans="1:8" ht="37.5" x14ac:dyDescent="0.25">
      <c r="A6" s="4" t="str">
        <f>'3. ALL COMPETENCES (SOURCE)'!A6</f>
        <v>Code</v>
      </c>
      <c r="B6" s="4" t="str">
        <f>'3. ALL COMPETENCES (SOURCE)'!B6</f>
        <v>Competence Statement.
The individual should be able to:</v>
      </c>
      <c r="C6" s="117" t="str">
        <f>'3. ALL COMPETENCES (SOURCE)'!C6</f>
        <v>Details, scope and variations.
A brief explanation of the competence.</v>
      </c>
      <c r="D6" s="118" t="str">
        <f>'3. ALL COMPETENCES (SOURCE)'!D6</f>
        <v>Main specific knowledge requirements for the competence.</v>
      </c>
      <c r="E6" s="67" t="str">
        <f>'3. ALL COMPETENCES (SOURCE)'!E6</f>
        <v xml:space="preserve"> </v>
      </c>
      <c r="F6" s="169" t="str">
        <f>'3. ALL COMPETENCES (SOURCE)'!F6</f>
        <v>Example performance criteria for certification</v>
      </c>
      <c r="G6" s="169" t="str">
        <f>'3. ALL COMPETENCES (SOURCE)'!G6</f>
        <v>Example means of assessment</v>
      </c>
      <c r="H6" s="44" t="str">
        <f>'3. ALL COMPETENCES (SOURCE)'!H6</f>
        <v>UNI; PPP 3; ADR 3; CAC 3</v>
      </c>
    </row>
    <row r="7" spans="1:8" ht="135" x14ac:dyDescent="0.25">
      <c r="A7" s="19" t="str">
        <f>'3. ALL COMPETENCES (SOURCE)'!A7</f>
        <v>PPP 4.1</v>
      </c>
      <c r="B7" s="84" t="str">
        <f>'3. ALL COMPETENCES (SOURCE)'!B7</f>
        <v>Coordinate development and updating of national protected area policy and legislation.</v>
      </c>
      <c r="C7" s="6" t="str">
        <f>'3. ALL COMPETENCES (SOURCE)'!C7</f>
        <v xml:space="preserve">• Taking a leading role in reviews of protected area policy and legislation.
• Drafting and/or reviewing new and revised legislation.
• Integrating PA issues within related sectoral policy and legislation.
• Contributing to National Environmental Action Plans and National Biodiversity Strategies and Action Plans.
• Contributing to setting targets for protected area systems. </v>
      </c>
      <c r="D7" s="6" t="str">
        <f>'3. ALL COMPETENCES (SOURCE)'!D7</f>
        <v>• National policy and legislation regarding biodiversity and PAs.
• Roles of other relevant sectors and related policy and legislation.
• International best practice for PA policy and legislation.</v>
      </c>
      <c r="E7" s="3">
        <f>'3. ALL COMPETENCES (SOURCE)'!E7</f>
        <v>0</v>
      </c>
      <c r="F7" s="6" t="str">
        <f>'3. ALL COMPETENCES (SOURCE)'!F7</f>
        <v>• Submit evidence of extensive track record of significant contributions to establishing/improving the policy legal and regulatory framework for PAs.
• Demonstrate supporting knowledge.</v>
      </c>
      <c r="G7" s="6" t="str">
        <f>'3. ALL COMPETENCES (SOURCE)'!G7</f>
        <v>• Accreditation of prior qualifications and experience.
• Evidence portfolio assessment.</v>
      </c>
      <c r="H7" s="3">
        <f>'3. ALL COMPETENCES (SOURCE)'!H7</f>
        <v>0</v>
      </c>
    </row>
    <row r="8" spans="1:8" ht="120" x14ac:dyDescent="0.25">
      <c r="A8" s="19" t="str">
        <f>'3. ALL COMPETENCES (SOURCE)'!A8</f>
        <v>PPP 4.2</v>
      </c>
      <c r="B8" s="84" t="str">
        <f>'3. ALL COMPETENCES (SOURCE)'!B8</f>
        <v>Coordinate reviews of protected area policies, strategies and plans.</v>
      </c>
      <c r="C8" s="6" t="str">
        <f>'3. ALL COMPETENCES (SOURCE)'!C8</f>
        <v>• Taking a leading role in reviews of progress in implementing policies, strategies and action plans. 
• Assessing progress towards achieving targets for individual PAs and the system as a whole.
• Leading preparation of reports on implementation of actions under conventions and other agreements (e.g. Ramsar Reports, CBD reports etc.).</v>
      </c>
      <c r="D8" s="6" t="str">
        <f>'3. ALL COMPETENCES (SOURCE)'!D8</f>
        <v xml:space="preserve">• National policy and legislation regarding biodiversity and PAs.
• National plans affecting protected areas (e.g. Biodiversity Strategy and Action Plan).
• Relevant international conventions and agreements and their reporting requirements.
</v>
      </c>
      <c r="E8" s="3">
        <f>'3. ALL COMPETENCES (SOURCE)'!E8</f>
        <v>0</v>
      </c>
      <c r="F8" s="6" t="str">
        <f>'3. ALL COMPETENCES (SOURCE)'!F8</f>
        <v>• Submit evidence of collation of reports on progress towards implementation of relevant policies and agreements. 
• Demonstrate supporting knowledge.</v>
      </c>
      <c r="G8" s="6" t="str">
        <f>'3. ALL COMPETENCES (SOURCE)'!G8</f>
        <v>• Accreditation of prior qualifications and experience.
• Evidence portfolio assessment.</v>
      </c>
      <c r="H8" s="3">
        <f>'3. ALL COMPETENCES (SOURCE)'!H8</f>
        <v>0</v>
      </c>
    </row>
    <row r="9" spans="1:8" ht="180" x14ac:dyDescent="0.25">
      <c r="A9" s="19" t="str">
        <f>'3. ALL COMPETENCES (SOURCE)'!A9</f>
        <v>PPP 4.3</v>
      </c>
      <c r="B9" s="84" t="str">
        <f>'3. ALL COMPETENCES (SOURCE)'!B9</f>
        <v>Coordinate processes for designing and establishing protected area systems.</v>
      </c>
      <c r="C9" s="6" t="str">
        <f>'3. ALL COMPETENCES (SOURCE)'!C9</f>
        <v xml:space="preserve">• Developing and directing plans for rational establishment/expansion of a protected area system.
• Ensuring that PA systems meet requirement for coherence, adequacy and representativeness.
• Ensuring that individual protected areas are appropriately located and designed (in terms of size, shape, boundaries).
• Including a range of protected area categories and governance types.
• Developing national and/or regional PA System Plans/Master Plans..
</v>
      </c>
      <c r="D9" s="6" t="str">
        <f>'3. ALL COMPETENCES (SOURCE)'!D9</f>
        <v>• Relevant national legislation.
• Principles and practices of PA system planning.
• International best practice (including CBD guidance).
• IUCN protected area categories and governance types.
• Analytical processes such as gap analysis.
• Global/regional tools for identifying conservation priority areas.
• Design of ecological networks
• Commonly used prioritisation systems (e.g. Key Biodiversity Areas).</v>
      </c>
      <c r="E9" s="3">
        <f>'3. ALL COMPETENCES (SOURCE)'!E9</f>
        <v>0</v>
      </c>
      <c r="F9" s="6" t="str">
        <f>'3. ALL COMPETENCES (SOURCE)'!F9</f>
        <v>• Submit evidence of direction of development of a PA system plan.
• Demonstrate supporting knowledge.</v>
      </c>
      <c r="G9" s="6" t="str">
        <f>'3. ALL COMPETENCES (SOURCE)'!G9</f>
        <v>• Accreditation of prior qualifications and experience.
• Evidence portfolio assessment.</v>
      </c>
      <c r="H9" s="3">
        <f>'3. ALL COMPETENCES (SOURCE)'!H9</f>
        <v>0</v>
      </c>
    </row>
    <row r="10" spans="1:8" ht="120" x14ac:dyDescent="0.25">
      <c r="A10" s="19" t="str">
        <f>'3. ALL COMPETENCES (SOURCE)'!A10</f>
        <v>PPP 4.4</v>
      </c>
      <c r="B10" s="84" t="str">
        <f>'3. ALL COMPETENCES (SOURCE)'!B10</f>
        <v>Coordinate processes for gazetting, categorising, establishing and modifying protected areas.</v>
      </c>
      <c r="C10" s="6" t="str">
        <f>'3. ALL COMPETENCES (SOURCE)'!C10</f>
        <v>• Leading the legal gazettement and establishment of protected areas according to national laws and regulations.
• Applying management categories according to national legislation and IUCN guidance.
• Leading the process for modifying protected areas according to national laws and regulations.</v>
      </c>
      <c r="D10" s="6" t="str">
        <f>'3. ALL COMPETENCES (SOURCE)'!D10</f>
        <v>• National legislation and regulations for PA proposal and legal designation.
• International best practice for PA proposal and legal designation.
• Special requirements for particular types of protected area (e.g. Marine Protected Areas, including those beyond the limits of national jurisdiction).</v>
      </c>
      <c r="E10" s="3">
        <f>'3. ALL COMPETENCES (SOURCE)'!E10</f>
        <v>0</v>
      </c>
      <c r="F10" s="6" t="str">
        <f>'3. ALL COMPETENCES (SOURCE)'!F10</f>
        <v>• Submit evidence of direction of processes for PA establishment/gazettement/modification.
• Demonstrate supporting knowledge.</v>
      </c>
      <c r="G10" s="6" t="str">
        <f>'3. ALL COMPETENCES (SOURCE)'!G10</f>
        <v>• Accreditation of prior qualifications and experience.
• Evidence portfolio assessment.</v>
      </c>
      <c r="H10" s="3">
        <f>'3. ALL COMPETENCES (SOURCE)'!H10</f>
        <v>0</v>
      </c>
    </row>
    <row r="11" spans="1:8" ht="135" x14ac:dyDescent="0.25">
      <c r="A11" s="19" t="str">
        <f>'3. ALL COMPETENCES (SOURCE)'!A11</f>
        <v>PPP 4.5</v>
      </c>
      <c r="B11" s="84" t="str">
        <f>'3. ALL COMPETENCES (SOURCE)'!B11</f>
        <v>Coordinate processes for establishing and maintaining the status of internationally designated protected areas.</v>
      </c>
      <c r="C11" s="6" t="str">
        <f>'3. ALL COMPETENCES (SOURCE)'!C11</f>
        <v xml:space="preserve">• Leading the legal establishment of internationally designated areas (e.g. UNESCO World Heritage Sites, Biosphere Reserves, Ramsar Sites).
• Leading the process for identifying and designating internationally acknowledged conservation areas (e.g. Important Bird Areas).
• Preparing full proposals using required processes, leading to successful designation.
• Conducting activities to monitor and maintain the status of internationally designated and acknowledged areas.
</v>
      </c>
      <c r="D11" s="6" t="str">
        <f>'3. ALL COMPETENCES (SOURCE)'!D11</f>
        <v>• National legislation and regulations for PA proposal and legal designation.
• Requirements and proposal processes for internationally designated sites.
• Requirements for internationally acknowledged areas.
• Reporting and monitoring requirements.</v>
      </c>
      <c r="E11" s="3">
        <f>'3. ALL COMPETENCES (SOURCE)'!E11</f>
        <v>0</v>
      </c>
      <c r="F11" s="6" t="str">
        <f>'3. ALL COMPETENCES (SOURCE)'!F11</f>
        <v>• Submit evidence of direction of processes for securing international recognition of PAs.
• Demonstrate supporting knowledge.</v>
      </c>
      <c r="G11" s="6" t="str">
        <f>'3. ALL COMPETENCES (SOURCE)'!G11</f>
        <v>• Accreditation of prior qualifications and experience.
• Evidence portfolio assessment.</v>
      </c>
      <c r="H11" s="3">
        <f>'3. ALL COMPETENCES (SOURCE)'!H11</f>
        <v>0</v>
      </c>
    </row>
    <row r="12" spans="1:8" ht="150" x14ac:dyDescent="0.25">
      <c r="A12" s="19" t="str">
        <f>'3. ALL COMPETENCES (SOURCE)'!A12</f>
        <v>PPP 4.6</v>
      </c>
      <c r="B12" s="84" t="str">
        <f>'3. ALL COMPETENCES (SOURCE)'!B12</f>
        <v>Coordinate processes for establishing ecological networks and connectivity between protected areas.</v>
      </c>
      <c r="C12" s="6" t="str">
        <f>'3. ALL COMPETENCES (SOURCE)'!C12</f>
        <v xml:space="preserve">• Developing and directing plans for the establishment of ecological networks, corridors, buffer zones, landscape linkages and other areas that complement protected area systems and improve connectivity.
• Developing plans for multifunctional landscape/ecosystem scale conservation (e.g. watershed management plans, eco regional plans, ecological networks etc.).
• Working with other sectors to establish required connectivity between PAs.
• Developing national and regional ecological network plans.
</v>
      </c>
      <c r="D12" s="6" t="str">
        <f>'3. ALL COMPETENCES (SOURCE)'!D12</f>
        <v>• Relevant national legislation and international best practice.
• Principles and practices of ecological network design and functions.
• Principles and practices for watershed management.
• International best practice regarding connectivity and ecological networks.</v>
      </c>
      <c r="E12" s="3">
        <f>'3. ALL COMPETENCES (SOURCE)'!E12</f>
        <v>0</v>
      </c>
      <c r="F12" s="6" t="str">
        <f>'3. ALL COMPETENCES (SOURCE)'!F12</f>
        <v>• Submit evidence of direction of development of an ecological network or plan for connectivity.
• Demonstrate supporting knowledge.</v>
      </c>
      <c r="G12" s="6" t="str">
        <f>'3. ALL COMPETENCES (SOURCE)'!G12</f>
        <v>• Accreditation of prior qualifications and experience.
• Evidence portfolio assessment.</v>
      </c>
      <c r="H12" s="3">
        <f>'3. ALL COMPETENCES (SOURCE)'!H12</f>
        <v>0</v>
      </c>
    </row>
    <row r="13" spans="1:8" ht="120" x14ac:dyDescent="0.25">
      <c r="A13" s="19" t="str">
        <f>'3. ALL COMPETENCES (SOURCE)'!A13</f>
        <v>PPP 4.7</v>
      </c>
      <c r="B13" s="84" t="str">
        <f>'3. ALL COMPETENCES (SOURCE)'!B13</f>
        <v>Coordinate processes for recognising and establishing indigenous peoples' and community conserved areas.</v>
      </c>
      <c r="C13" s="6" t="str">
        <f>'3. ALL COMPETENCES (SOURCE)'!C13</f>
        <v>• Seeking formal recognition of the principles of indigenous peoples' and community conserved areas (ICCAs).
• Working with local and indigenous peoples to identify and secure recognition of (ICCAs).</v>
      </c>
      <c r="D13" s="6" t="str">
        <f>'3. ALL COMPETENCES (SOURCE)'!D13</f>
        <v xml:space="preserve">• Relevant national legislation.
• Principles of ICCA definition.
• Community based governance and traditional management in the context of the region, sites and specific communities and indigenous peoples. 
• Threats, issues and opportunities associated with ICCAs.
</v>
      </c>
      <c r="E13" s="3">
        <f>'3. ALL COMPETENCES (SOURCE)'!E13</f>
        <v>0</v>
      </c>
      <c r="F13" s="6" t="str">
        <f>'3. ALL COMPETENCES (SOURCE)'!F13</f>
        <v>• Submit evidence of activities to identify and secure recognition of ICCAs and the rights of their custodians.
• Demonstrate supporting knowledge.</v>
      </c>
      <c r="G13" s="6" t="str">
        <f>'3. ALL COMPETENCES (SOURCE)'!G13</f>
        <v>• Accreditation of prior qualifications and experience.
• Evidence portfolio assessment.</v>
      </c>
      <c r="H13" s="3">
        <f>'3. ALL COMPETENCES (SOURCE)'!H13</f>
        <v>0</v>
      </c>
    </row>
    <row r="14" spans="1:8" ht="120" x14ac:dyDescent="0.25">
      <c r="A14" s="19" t="str">
        <f>'3. ALL COMPETENCES (SOURCE)'!A14</f>
        <v>PPP 4.8</v>
      </c>
      <c r="B14" s="84" t="str">
        <f>'3. ALL COMPETENCES (SOURCE)'!B14</f>
        <v>Coordinate trans-boundary protected area and conservation initiatives.</v>
      </c>
      <c r="C14" s="6" t="str">
        <f>'3. ALL COMPETENCES (SOURCE)'!C14</f>
        <v xml:space="preserve">• Working with equivalent authorities in neighbouring countries/ territories:
    - to harmonise laws, regulations, boundaries and zones of neighbouring protected areas. 
    - to develop coordinated PA planning and management, sharing of information, collaborative activities.
</v>
      </c>
      <c r="D14" s="6" t="str">
        <f>'3. ALL COMPETENCES (SOURCE)'!D14</f>
        <v xml:space="preserve">• Protected area systems and authorities in adjacent countries/territories.
• International best practice for transboundary protected area establishment and management. </v>
      </c>
      <c r="E14" s="3">
        <f>'3. ALL COMPETENCES (SOURCE)'!E14</f>
        <v>0</v>
      </c>
      <c r="F14" s="6" t="str">
        <f>'3. ALL COMPETENCES (SOURCE)'!F14</f>
        <v>• Submit evidence of extensive track record of contributions to Transboundary PA establishment and/or management.
• Demonstrate supporting knowledge.</v>
      </c>
      <c r="G14" s="6" t="str">
        <f>'3. ALL COMPETENCES (SOURCE)'!G14</f>
        <v>• Accreditation of prior qualifications and experience.
• Evidence portfolio assessment.</v>
      </c>
      <c r="H14" s="3">
        <f>'3. ALL COMPETENCES (SOURCE)'!H14</f>
        <v>0</v>
      </c>
    </row>
    <row r="15" spans="1:8" ht="150" x14ac:dyDescent="0.25">
      <c r="A15" s="19" t="str">
        <f>'3. ALL COMPETENCES (SOURCE)'!A15</f>
        <v>PPP 4.9</v>
      </c>
      <c r="B15" s="84" t="str">
        <f>'3. ALL COMPETENCES (SOURCE)'!B15</f>
        <v>Coordinate protected area system wide responses to climate change and associated impacts.</v>
      </c>
      <c r="C15" s="6" t="str">
        <f>'3. ALL COMPETENCES (SOURCE)'!C15</f>
        <v>• Developing and directing plans for responses at the site and system level to impacts of climate change.
• Developing and directing plans for addressing specific impacts on vulnerable species and ecosystems.
• Developing and directing plans for addressing specific impacts on PA communities and economies.
• Proposing amendments to the national system of protected areas in response to climate change.
• Mobilising international support to support climate change response (e.g. REDD +).</v>
      </c>
      <c r="D15" s="6" t="str">
        <f>'3. ALL COMPETENCES (SOURCE)'!D15</f>
        <v xml:space="preserve">• International and national climate change policies, agreements and response schemes.
• Climate change forecasts and predicted impacts.
• Climate change concepts, response options and approaches (vulnerability, resilience, mitigation, adaptation etc.).
</v>
      </c>
      <c r="E15" s="3">
        <f>'3. ALL COMPETENCES (SOURCE)'!E15</f>
        <v>0</v>
      </c>
      <c r="F15" s="6" t="str">
        <f>'3. ALL COMPETENCES (SOURCE)'!F15</f>
        <v>• Submit evidence of direction, identification, assessment and response planning to climate change impacts at the national/regional/site level.
• Demonstrate supporting knowledge.</v>
      </c>
      <c r="G15" s="6" t="str">
        <f>'3. ALL COMPETENCES (SOURCE)'!G15</f>
        <v>• Accreditation of prior qualifications and experience.
• Evidence portfolio assessment.</v>
      </c>
      <c r="H15" s="3">
        <f>'3. ALL COMPETENCES (SOURCE)'!H15</f>
        <v>0</v>
      </c>
    </row>
    <row r="16" spans="1:8" ht="105" x14ac:dyDescent="0.25">
      <c r="A16" s="19" t="str">
        <f>'3. ALL COMPETENCES (SOURCE)'!A16</f>
        <v>PPP 4.10</v>
      </c>
      <c r="B16" s="84" t="str">
        <f>'3. ALL COMPETENCES (SOURCE)'!B16</f>
        <v>Contribute significantly landscape/ecosystem scale conservation initiatives.</v>
      </c>
      <c r="C16" s="6" t="str">
        <f>'3. ALL COMPETENCES (SOURCE)'!C16</f>
        <v xml:space="preserve">• Developing cross sectoral agreements and projects that support the objectives of the protected area system.
• Developing plans for multifunctional landscape/ecosystem scale conservation (e.g. watershed management plan, eco regional plans, ecological networks etc.).
</v>
      </c>
      <c r="D16" s="6" t="str">
        <f>'3. ALL COMPETENCES (SOURCE)'!D16</f>
        <v>• Policies and legislation affecting PAs and other sectors responsible for planning and for land and resource management. 
• Integrated landscape/ecosystem/watershed scale planning approaches.</v>
      </c>
      <c r="E16" s="3">
        <f>'3. ALL COMPETENCES (SOURCE)'!E16</f>
        <v>0</v>
      </c>
      <c r="F16" s="6" t="str">
        <f>'3. ALL COMPETENCES (SOURCE)'!F16</f>
        <v>• Submit evidence of establishment of a multisectoral, landscape scale conservation initiative.
• Demonstrate supporting knowledge.</v>
      </c>
      <c r="G16" s="6" t="str">
        <f>'3. ALL COMPETENCES (SOURCE)'!G16</f>
        <v>• Accreditation of prior qualifications and experience.
• Evidence portfolio assessment.</v>
      </c>
      <c r="H16" s="3">
        <f>'3. ALL COMPETENCES (SOURCE)'!H16</f>
        <v>0</v>
      </c>
    </row>
    <row r="17" spans="1:8" ht="75" x14ac:dyDescent="0.25">
      <c r="A17" s="19" t="str">
        <f>'3. ALL COMPETENCES (SOURCE)'!A17</f>
        <v>PPP 4.11</v>
      </c>
      <c r="B17" s="84" t="str">
        <f>'3. ALL COMPETENCES (SOURCE)'!B17</f>
        <v>Coordinate Strategic Environmental Assessments (SEAs) affecting protected areas.</v>
      </c>
      <c r="C17" s="6" t="str">
        <f>'3. ALL COMPETENCES (SOURCE)'!C17</f>
        <v xml:space="preserve">• Taking a leading role in SEA processes relevant to PAs and biodiversity conservation.
• Representing the interests of the protected area system in SEAs. 
</v>
      </c>
      <c r="D17" s="6" t="str">
        <f>'3. ALL COMPETENCES (SOURCE)'!D17</f>
        <v>• Legislation and processes related to SEAs.</v>
      </c>
      <c r="E17" s="3">
        <f>'3. ALL COMPETENCES (SOURCE)'!E17</f>
        <v>0</v>
      </c>
      <c r="F17" s="6" t="str">
        <f>'3. ALL COMPETENCES (SOURCE)'!F17</f>
        <v>• Submit evidence of significant contribution to a SEA process.
• Demonstrate supporting knowledge.</v>
      </c>
      <c r="G17" s="6" t="str">
        <f>'3. ALL COMPETENCES (SOURCE)'!G17</f>
        <v>• Accreditation of prior qualifications and experience.
• Evidence portfolio assessment.</v>
      </c>
      <c r="H17" s="3">
        <f>'3. ALL COMPETENCES (SOURCE)'!H17</f>
        <v>0</v>
      </c>
    </row>
    <row r="18" spans="1:8" ht="105" x14ac:dyDescent="0.25">
      <c r="A18" s="19" t="str">
        <f>'3. ALL COMPETENCES (SOURCE)'!A18</f>
        <v>PPP 4.12</v>
      </c>
      <c r="B18" s="84" t="str">
        <f>'3. ALL COMPETENCES (SOURCE)'!B18</f>
        <v>Coordinate measures for offsetting or securing compensation for damage to protected areas.</v>
      </c>
      <c r="C18" s="6" t="str">
        <f>'3. ALL COMPETENCES (SOURCE)'!C18</f>
        <v>• Establishing and implementing appropriate legal measures for compensation/redress. These may include:
  - Polluter pays principle.
  - Financial compensation for damage
  - Biodiversity offsets.</v>
      </c>
      <c r="D18" s="6" t="str">
        <f>'3. ALL COMPETENCES (SOURCE)'!D18</f>
        <v>• Operation, advantages and disadvantages of various compensation and redress schemes.</v>
      </c>
      <c r="E18" s="3">
        <f>'3. ALL COMPETENCES (SOURCE)'!E18</f>
        <v>0</v>
      </c>
      <c r="F18" s="6" t="str">
        <f>'3. ALL COMPETENCES (SOURCE)'!F18</f>
        <v>• Submit evidence of successful implementation of compensation and redress schemes.
• Demonstrate supporting knowledge.</v>
      </c>
      <c r="G18" s="6" t="str">
        <f>'3. ALL COMPETENCES (SOURCE)'!G18</f>
        <v>• Accreditation of prior qualifications and experience.
• Evidence portfolio assessment.</v>
      </c>
      <c r="H18" s="3">
        <f>'3. ALL COMPETENCES (SOURCE)'!H18</f>
        <v>0</v>
      </c>
    </row>
    <row r="19" spans="1:8" ht="105" x14ac:dyDescent="0.25">
      <c r="A19" s="19" t="str">
        <f>'3. ALL COMPETENCES (SOURCE)'!A19</f>
        <v>PPP 4.13</v>
      </c>
      <c r="B19" s="84" t="str">
        <f>'3. ALL COMPETENCES (SOURCE)'!B19</f>
        <v>Coordinate initiatives to determine the value of the services provided by the ecosystems of protected areas.</v>
      </c>
      <c r="C19" s="6" t="str">
        <f>'3. ALL COMPETENCES (SOURCE)'!C19</f>
        <v>• Organising economic valuations of the social, cultural and ecological services provided by a PA, ecosystem or landscape using standard techniques.
• Explaining and promoting the concept and uses of the ecosystem services approach to national and regional authorities.</v>
      </c>
      <c r="D19" s="6" t="str">
        <f>'3. ALL COMPETENCES (SOURCE)'!D19</f>
        <v>• Theory, principles and practices of ecosystem valuation.</v>
      </c>
      <c r="E19" s="3">
        <f>'3. ALL COMPETENCES (SOURCE)'!E19</f>
        <v>0</v>
      </c>
      <c r="F19" s="6" t="str">
        <f>'3. ALL COMPETENCES (SOURCE)'!F19</f>
        <v>• Present a thorough economic valuation report (conducted by specialists using recognised techniques).
• Demonstrate supporting knowledge.</v>
      </c>
      <c r="G19" s="6" t="str">
        <f>'3. ALL COMPETENCES (SOURCE)'!G19</f>
        <v>• Accreditation of prior qualifications and experience.
• Evidence portfolio assessment.</v>
      </c>
      <c r="H19" s="3">
        <f>'3. ALL COMPETENCES (SOURCE)'!H19</f>
        <v>0</v>
      </c>
    </row>
    <row r="20" spans="1:8" ht="105" x14ac:dyDescent="0.25">
      <c r="A20" s="19" t="str">
        <f>'3. ALL COMPETENCES (SOURCE)'!A20</f>
        <v>PPP 4.14</v>
      </c>
      <c r="B20" s="84" t="str">
        <f>'3. ALL COMPETENCES (SOURCE)'!B20</f>
        <v>Coordinate integration of protected area policy and management with other sectors.</v>
      </c>
      <c r="C20" s="6" t="str">
        <f>'3. ALL COMPETENCES (SOURCE)'!C20</f>
        <v>• Engaging with other sectors whose activities affect or are affected by protected areas.
• Seeking solutions to conflicting interests and activities.
• Identifying opportunities for cooperation in pursuit of shared interests and synergies.
• Encouraging other sectors to modify their plans and activities to improve biodiversity conservation and protected area connectivity.</v>
      </c>
      <c r="D20" s="6" t="str">
        <f>'3. ALL COMPETENCES (SOURCE)'!D20</f>
        <v>•  Details of major relevant sectors (e.g. forestry, water resources, agriculture, rural development, land use planning).
• Relevant laws and regulations.</v>
      </c>
      <c r="E20" s="3">
        <f>'3. ALL COMPETENCES (SOURCE)'!E20</f>
        <v>0</v>
      </c>
      <c r="F20" s="6" t="str">
        <f>'3. ALL COMPETENCES (SOURCE)'!F20</f>
        <v>• Submit evidence of active engagement of other relevant sectors in protected area planning and management.
• Demonstrate supporting knowledge.</v>
      </c>
      <c r="G20" s="6" t="str">
        <f>'3. ALL COMPETENCES (SOURCE)'!G20</f>
        <v>• Accreditation of prior qualifications and experience.
• Evidence portfolio assessment.</v>
      </c>
      <c r="H20" s="3">
        <f>'3. ALL COMPETENCES (SOURCE)'!H20</f>
        <v>0</v>
      </c>
    </row>
    <row r="21" spans="1:8" ht="120" x14ac:dyDescent="0.25">
      <c r="A21" s="19" t="str">
        <f>'3. ALL COMPETENCES (SOURCE)'!A21</f>
        <v>PPP 4.15</v>
      </c>
      <c r="B21" s="84" t="str">
        <f>'3. ALL COMPETENCES (SOURCE)'!B21</f>
        <v xml:space="preserve">Promote and enable management oriented research to support protected area planning and management. </v>
      </c>
      <c r="C21" s="6" t="str">
        <f>'3. ALL COMPETENCES (SOURCE)'!C21</f>
        <v>• Identifying research priorities for improving protected area planning and management.
• Encouraging and enabling management oriented research to take place on a national and site basis.
• Ensuring dissemination of research results and their incorporation into planning and management processes.</v>
      </c>
      <c r="D21" s="6" t="str">
        <f>'3. ALL COMPETENCES (SOURCE)'!D21</f>
        <v>• Main research needs for protected areas in the system.
• Differences between ‘pure’ and management oriented research.
• Details of relevant research institutions (nationally and internationally).</v>
      </c>
      <c r="E21" s="3">
        <f>'3. ALL COMPETENCES (SOURCE)'!E21</f>
        <v>0</v>
      </c>
      <c r="F21" s="6" t="str">
        <f>'3. ALL COMPETENCES (SOURCE)'!F21</f>
        <v>• Submit evidence of establishment of active programmes of management oriented research across the PA system.
• Demonstrate supporting knowledge.</v>
      </c>
      <c r="G21" s="6" t="str">
        <f>'3. ALL COMPETENCES (SOURCE)'!G21</f>
        <v>• Accreditation of prior qualifications and experience.
• Evidence portfolio assessment.</v>
      </c>
      <c r="H21" s="3">
        <f>'3. ALL COMPETENCES (SOURCE)'!H21</f>
        <v>0</v>
      </c>
    </row>
    <row r="22" spans="1:8" ht="135" x14ac:dyDescent="0.25">
      <c r="A22" s="19" t="str">
        <f>'3. ALL COMPETENCES (SOURCE)'!A22</f>
        <v>PPP 4.16</v>
      </c>
      <c r="B22" s="84" t="str">
        <f>'3. ALL COMPETENCES (SOURCE)'!B22</f>
        <v>Coordinate major proposals for support and funding for protected areas.</v>
      </c>
      <c r="C22" s="6" t="str">
        <f>'3. ALL COMPETENCES (SOURCE)'!C22</f>
        <v xml:space="preserve">• Identifying and mobilising sources of national support for establishing and maintaining protected areas (e.g. through national policy, direct budget allocations, coordination with other sectors).
• Identifying and mobilising sources of international support for establishing and maintaining protected areas (e.g. through multilateral and bilateral donors, NGOs etc.).
• Supporting protected area administrations to identify and develop projects. </v>
      </c>
      <c r="D22" s="6" t="str">
        <f>'3. ALL COMPETENCES (SOURCE)'!D22</f>
        <v xml:space="preserve">• Major potential sources of funding and support.
• Procedures for preparing proposals.
• Procedures for developing budgets and financial plans (see also FRM 4).
</v>
      </c>
      <c r="E22" s="3">
        <f>'3. ALL COMPETENCES (SOURCE)'!E22</f>
        <v>0</v>
      </c>
      <c r="F22" s="6" t="str">
        <f>'3. ALL COMPETENCES (SOURCE)'!F22</f>
        <v>• Submit evidence of significant contributions to successful development and negotiation of a major source of funding support for protected areas. 
• Demonstrate supporting knowledge.</v>
      </c>
      <c r="G22" s="6" t="str">
        <f>'3. ALL COMPETENCES (SOURCE)'!G22</f>
        <v>• Accreditation of prior qualifications and experience.
• Evidence portfolio assessment.</v>
      </c>
      <c r="H22" s="3">
        <f>'3. ALL COMPETENCES (SOURCE)'!H22</f>
        <v>0</v>
      </c>
    </row>
    <row r="23" spans="1:8" ht="75" x14ac:dyDescent="0.25">
      <c r="A23" s="19" t="str">
        <f>'3. ALL COMPETENCES (SOURCE)'!A23</f>
        <v>PPP 4.17</v>
      </c>
      <c r="B23" s="84" t="str">
        <f>'3. ALL COMPETENCES (SOURCE)'!B23</f>
        <v>Coordinatete significantly to international initiatives for developing protected area policy and improving protected area planning and management.</v>
      </c>
      <c r="C23" s="6" t="str">
        <f>'3. ALL COMPETENCES (SOURCE)'!C23</f>
        <v xml:space="preserve">• Making a significant and recognised contribution internationally (e.g. through publication of specialist guidance, active membership of an IUCN specialist group, conference presentations, provision of high level training etc.).
</v>
      </c>
      <c r="D23" s="6" t="str">
        <f>'3. ALL COMPETENCES (SOURCE)'!D23</f>
        <v xml:space="preserve"> • International best practice regarding PA and biodiversity policy, legislation, planning and management.
• Main actors involved in developing international policy and best practice.</v>
      </c>
      <c r="E23" s="3">
        <f>'3. ALL COMPETENCES (SOURCE)'!E23</f>
        <v>0</v>
      </c>
      <c r="F23" s="6" t="str">
        <f>'3. ALL COMPETENCES (SOURCE)'!F23</f>
        <v>• Submit evidence of extensive track record of relevant contributions.
• Demonstrate supporting knowledge.</v>
      </c>
      <c r="G23" s="6" t="str">
        <f>'3. ALL COMPETENCES (SOURCE)'!G23</f>
        <v>• Accreditation of prior qualifications and experience.
• Evidence portfolio assessment.</v>
      </c>
      <c r="H23" s="3">
        <f>'3. ALL COMPETENCES (SOURCE)'!H23</f>
        <v>0</v>
      </c>
    </row>
    <row r="24" spans="1:8" ht="56.25" customHeight="1" x14ac:dyDescent="0.25">
      <c r="A24" s="28" t="str">
        <f>'3. ALL COMPETENCES (SOURCE)'!A24</f>
        <v>LEVEL CODE</v>
      </c>
      <c r="B24" s="28" t="str">
        <f>'3. ALL COMPETENCES (SOURCE)'!B24</f>
        <v>LEVEL TITLE</v>
      </c>
      <c r="C24" s="110" t="str">
        <f>'3. ALL COMPETENCES (SOURCE)'!C24</f>
        <v>OVERALL COMPETENCE FOR THE LEVEL</v>
      </c>
      <c r="D24" s="111" t="str">
        <f>'3. ALL COMPETENCES (SOURCE)'!D24</f>
        <v>GENERAL SUPPORTING KNOWLEDGE AND UNDERSTANDING FOR THE LEVEL</v>
      </c>
      <c r="E24" s="59" t="str">
        <f>'3. ALL COMPETENCES (SOURCE)'!E24</f>
        <v>ASSOCIATED COMPETENCES FOR THE LEVEL</v>
      </c>
      <c r="F24" s="166" t="str">
        <f>'3. ALL COMPETENCES (SOURCE)'!F24</f>
        <v xml:space="preserve"> ASSESSMENT/CERTIFICATION EXAMPLES</v>
      </c>
      <c r="G24" s="166">
        <f>'3. ALL COMPETENCES (SOURCE)'!G24</f>
        <v>0</v>
      </c>
      <c r="H24" s="74">
        <f>'3. ALL COMPETENCES (SOURCE)'!H24</f>
        <v>0</v>
      </c>
    </row>
    <row r="25" spans="1:8" ht="157.5" customHeight="1" x14ac:dyDescent="0.25">
      <c r="A25" s="68" t="str">
        <f>'3. ALL COMPETENCES (SOURCE)'!A25</f>
        <v>PPP 3</v>
      </c>
      <c r="B25" s="68" t="str">
        <f>'3. ALL COMPETENCES (SOURCE)'!B25</f>
        <v>PROTECTED AREA POLICY, PLANNING AND PROJECTS. 
LEVEL 3</v>
      </c>
      <c r="C25" s="112" t="str">
        <f>'3. ALL COMPETENCES (SOURCE)'!C25</f>
        <v>Direct development and implementation of strategies, plans and projects for achieving protected area goals.</v>
      </c>
      <c r="D25" s="113" t="str">
        <f>'3. ALL COMPETENCES (SOURCE)'!D25</f>
        <v>• Legislation and organisational policies and procedures for PA planning and management.
• Principles and processes of project design and planning.</v>
      </c>
      <c r="E25" s="69" t="str">
        <f>'3. ALL COMPETENCES (SOURCE)'!E25</f>
        <v>ORG 3; HRM 3; FRM 3; ADR 3; CAC 3; TEC 2; all applied management competences at Level 3.</v>
      </c>
      <c r="F25" s="167" t="str">
        <f>'3. ALL COMPETENCES (SOURCE)'!F25</f>
        <v>EXAMPLE PERFORMANCE CRITERIA</v>
      </c>
      <c r="G25" s="167" t="str">
        <f>'3. ALL COMPETENCES (SOURCE)'!G25</f>
        <v>EXAMPLE MEANS OF ASSESSMENT</v>
      </c>
      <c r="H25" s="73" t="str">
        <f>'3. ALL COMPETENCES (SOURCE)'!H25</f>
        <v>RECOMMENDED PRIOR COMPETENCE REQUIREMENTS FOR THE LEVEL</v>
      </c>
    </row>
    <row r="26" spans="1:8" ht="37.5" x14ac:dyDescent="0.25">
      <c r="A26" s="58" t="str">
        <f>'3. ALL COMPETENCES (SOURCE)'!A26</f>
        <v>Code</v>
      </c>
      <c r="B26" s="58" t="str">
        <f>'3. ALL COMPETENCES (SOURCE)'!B26</f>
        <v>Competence Statement.
The individual should be able to:</v>
      </c>
      <c r="C26" s="114" t="str">
        <f>'3. ALL COMPETENCES (SOURCE)'!C26</f>
        <v>Details, scope and variations.
A brief explanation of the competence.</v>
      </c>
      <c r="D26" s="114" t="str">
        <f>'3. ALL COMPETENCES (SOURCE)'!D26</f>
        <v>Main specific knowledge requirements for the competence.</v>
      </c>
      <c r="E26" s="60" t="str">
        <f>'3. ALL COMPETENCES (SOURCE)'!E26</f>
        <v xml:space="preserve"> </v>
      </c>
      <c r="F26" s="447" t="str">
        <f>'3. ALL COMPETENCES (SOURCE)'!F26</f>
        <v>Example performance criteria for certification</v>
      </c>
      <c r="G26" s="447" t="str">
        <f>'3. ALL COMPETENCES (SOURCE)'!G26</f>
        <v>Example means of assessment</v>
      </c>
      <c r="H26" s="447" t="str">
        <f>'3. ALL COMPETENCES (SOURCE)'!H26</f>
        <v>UNI; ADR 2; ORG 2; CAC 2</v>
      </c>
    </row>
    <row r="27" spans="1:8" ht="105" x14ac:dyDescent="0.25">
      <c r="A27" s="19" t="str">
        <f>'3. ALL COMPETENCES (SOURCE)'!A27</f>
        <v>PPP 3.1</v>
      </c>
      <c r="B27" s="84" t="str">
        <f>'3. ALL COMPETENCES (SOURCE)'!B27</f>
        <v>Direct the participatory development of a protected area management plan using a recognised format and process.</v>
      </c>
      <c r="C27" s="6" t="str">
        <f>'3. ALL COMPETENCES (SOURCE)'!C27</f>
        <v xml:space="preserve">• Developing medium to long-term management strategies, objectives and plans covering all aspects of protected area management, according to a recognised comprehensive format and using a rational, participatory process.
</v>
      </c>
      <c r="D27" s="6" t="str">
        <f>'3. ALL COMPETENCES (SOURCE)'!D27</f>
        <v>• National legislation and regulations for management planning.
• International practice on formats and processes for management planning.
• Methods for ensuring stakeholder participation.</v>
      </c>
      <c r="E27" s="3">
        <f>'3. ALL COMPETENCES (SOURCE)'!E27</f>
        <v>0</v>
      </c>
      <c r="F27" s="6" t="str">
        <f>'3. ALL COMPETENCES (SOURCE)'!F27</f>
        <v>• Submit a full management plan for a protected area, developed using a rational and participatory process.
• Demonstrate supporting knowledge.</v>
      </c>
      <c r="G27" s="6" t="str">
        <f>'3. ALL COMPETENCES (SOURCE)'!G27</f>
        <v>• Accreditation of prior qualifications and experience.
• Evidence portfolio assessment.</v>
      </c>
      <c r="H27" s="6">
        <f>'3. ALL COMPETENCES (SOURCE)'!H27</f>
        <v>0</v>
      </c>
    </row>
    <row r="28" spans="1:8" ht="90" x14ac:dyDescent="0.25">
      <c r="A28" s="19" t="str">
        <f>'3. ALL COMPETENCES (SOURCE)'!A28</f>
        <v>PPP 3.2</v>
      </c>
      <c r="B28" s="84" t="str">
        <f>'3. ALL COMPETENCES (SOURCE)'!B28</f>
        <v>Direct a structured threat assessment for a protected area.</v>
      </c>
      <c r="C28" s="6" t="str">
        <f>'3. ALL COMPETENCES (SOURCE)'!C28</f>
        <v>• Assessing and evaluating specific pressures and threats to the protected areas and biodiversity using a structured system.
• Identifying resulting impacts.</v>
      </c>
      <c r="D28" s="6" t="str">
        <f>'3. ALL COMPETENCES (SOURCE)'!D28</f>
        <v>• Application of standard threat assessment frameworks (e.g. Management Effectiveness Tracking Tool, Conservation Measures Partnership Taxonomy of Threats).</v>
      </c>
      <c r="E28" s="3">
        <f>'3. ALL COMPETENCES (SOURCE)'!E28</f>
        <v>0</v>
      </c>
      <c r="F28" s="6" t="str">
        <f>'3. ALL COMPETENCES (SOURCE)'!F28</f>
        <v>• Submit a comprehensive threat assessment for a protected area or similar site.
• Demonstrate supporting knowledge.</v>
      </c>
      <c r="G28" s="6" t="str">
        <f>'3. ALL COMPETENCES (SOURCE)'!G28</f>
        <v>• Accreditation of prior qualifications and experience.
• Evidence portfolio assessment.</v>
      </c>
      <c r="H28" s="6">
        <f>'3. ALL COMPETENCES (SOURCE)'!H28</f>
        <v>0</v>
      </c>
    </row>
    <row r="29" spans="1:8" ht="105" x14ac:dyDescent="0.25">
      <c r="A29" s="19" t="str">
        <f>'3. ALL COMPETENCES (SOURCE)'!A29</f>
        <v>PPP 3.3</v>
      </c>
      <c r="B29" s="84" t="str">
        <f>'3. ALL COMPETENCES (SOURCE)'!B29</f>
        <v>Direct the development of a protected area zoning system.</v>
      </c>
      <c r="C29" s="6" t="str">
        <f>'3. ALL COMPETENCES (SOURCE)'!C29</f>
        <v xml:space="preserve">• Rational identification of zones according to the functions and category of the PA and defined criteria for zonation.
• Developing specific regulations for each zone.
• Ensuring adequate identification, participation and consideration of stakeholders in the process.
• Defining detailed regulations associated with the zones.
</v>
      </c>
      <c r="D29" s="6" t="str">
        <f>'3. ALL COMPETENCES (SOURCE)'!D29</f>
        <v>• National legislation and regulations for zonation.
• International best practice for zonation.
• Stakeholders of the PA and their needs, rights and priorities.</v>
      </c>
      <c r="E29" s="3">
        <f>'3. ALL COMPETENCES (SOURCE)'!E29</f>
        <v>0</v>
      </c>
      <c r="F29" s="6" t="str">
        <f>'3. ALL COMPETENCES (SOURCE)'!F29</f>
        <v>• Submit of a detailed and rationally justified zonation system and associated regulations.
• Demonstrate supporting knowledge.</v>
      </c>
      <c r="G29" s="6" t="str">
        <f>'3. ALL COMPETENCES (SOURCE)'!G29</f>
        <v>• Accreditation of prior qualifications and experience.
• Evidence portfolio assessment.</v>
      </c>
      <c r="H29" s="6">
        <f>'3. ALL COMPETENCES (SOURCE)'!H29</f>
        <v>0</v>
      </c>
    </row>
    <row r="30" spans="1:8" ht="90" x14ac:dyDescent="0.25">
      <c r="A30" s="19" t="str">
        <f>'3. ALL COMPETENCES (SOURCE)'!A30</f>
        <v>PPP 3.4</v>
      </c>
      <c r="B30" s="84" t="str">
        <f>'3. ALL COMPETENCES (SOURCE)'!B30</f>
        <v>Direct development of project proposals and plans for a protected area using recognised formats and processes.</v>
      </c>
      <c r="C30" s="6" t="str">
        <f>'3. ALL COMPETENCES (SOURCE)'!C30</f>
        <v xml:space="preserve">• Identifying needs and opportunties for projects.
• Preparing proposals for donor or government assisted projects (targeted and time limited investments) using a prescribed format.
• Ensuring adequate identification and participation of stakeholders and implementation partners in the process.
</v>
      </c>
      <c r="D30" s="6" t="str">
        <f>'3. ALL COMPETENCES (SOURCE)'!D30</f>
        <v>• Main likely donors and required formats for proposals.
• Project identification and planning processes.
• Participatory approaches.</v>
      </c>
      <c r="E30" s="3">
        <f>'3. ALL COMPETENCES (SOURCE)'!E30</f>
        <v>0</v>
      </c>
      <c r="F30" s="6" t="str">
        <f>'3. ALL COMPETENCES (SOURCE)'!F30</f>
        <v>• Submit and secure approval for a proposal for a complex project. 
• Demonstrate supporting knowledge.</v>
      </c>
      <c r="G30" s="6" t="str">
        <f>'3. ALL COMPETENCES (SOURCE)'!G30</f>
        <v>• Accreditation of prior qualifications and experience.
• Evidence portfolio assessment.</v>
      </c>
      <c r="H30" s="6">
        <f>'3. ALL COMPETENCES (SOURCE)'!H30</f>
        <v>0</v>
      </c>
    </row>
    <row r="31" spans="1:8" ht="105" x14ac:dyDescent="0.25">
      <c r="A31" s="19" t="str">
        <f>'3. ALL COMPETENCES (SOURCE)'!A31</f>
        <v>PPP 3.5</v>
      </c>
      <c r="B31" s="84" t="str">
        <f>'3. ALL COMPETENCES (SOURCE)'!B31</f>
        <v>Direct implementation of projects and plans.</v>
      </c>
      <c r="C31" s="6" t="str">
        <f>'3. ALL COMPETENCES (SOURCE)'!C31</f>
        <v>• Ensuring that management plans and/projects are implemented in a timely and efficient manner according to plans/contracts. 
• Preparing detailed plans for implementation.
• Monitoring and evaluating implementation against targets and objectives.
• Reporting on overall performance and impact.</v>
      </c>
      <c r="D31" s="6" t="str">
        <f>'3. ALL COMPETENCES (SOURCE)'!D31</f>
        <v xml:space="preserve">• Project management techniques and processess. 
• Relevant monitoring and reporting systems used by donors/projects.
• Principles of monitoring and use of various types of indicator.
</v>
      </c>
      <c r="E31" s="3">
        <f>'3. ALL COMPETENCES (SOURCE)'!E31</f>
        <v>0</v>
      </c>
      <c r="F31" s="6" t="str">
        <f>'3. ALL COMPETENCES (SOURCE)'!F31</f>
        <v>• Submit evidence of successful implementation, reporting and monitoring of a major plan or project. 
• Demonstrate supporting knowledge.</v>
      </c>
      <c r="G31" s="6" t="str">
        <f>'3. ALL COMPETENCES (SOURCE)'!G31</f>
        <v>• Accreditation of prior qualifications and experience.
• Evidence portfolio assessment.</v>
      </c>
      <c r="H31" s="6">
        <f>'3. ALL COMPETENCES (SOURCE)'!H31</f>
        <v>0</v>
      </c>
    </row>
    <row r="32" spans="1:8" ht="135" x14ac:dyDescent="0.25">
      <c r="A32" s="19" t="str">
        <f>'3. ALL COMPETENCES (SOURCE)'!A32</f>
        <v>PPP 3.6</v>
      </c>
      <c r="B32" s="84" t="str">
        <f>'3. ALL COMPETENCES (SOURCE)'!B32</f>
        <v>Direct the development of risk/disaster assessments and contingency plans.</v>
      </c>
      <c r="C32" s="6" t="str">
        <f>'3. ALL COMPETENCES (SOURCE)'!C32</f>
        <v xml:space="preserve">• Identifying the major threats and risks for major disasters to the PA (e.g. Fire, flood earthquake, pollution, drought, armed conflict, humanitarian crises).
• Preparing plans for minimising the risks and for dealing with disasters.
• Putting in place means for managing waste and controlling pollution (procedures, facilities, equipment).
• Putting in place means for dealing with disasters (acquiring equipment, design of infrastructure, training staff and stakeholders etc.).
</v>
      </c>
      <c r="D32" s="6" t="str">
        <f>'3. ALL COMPETENCES (SOURCE)'!D32</f>
        <v>• The potential threats and risks to the PA and their impacts.
• Risk assessment and contingency planning techniques and procedures.</v>
      </c>
      <c r="E32" s="3">
        <f>'3. ALL COMPETENCES (SOURCE)'!E32</f>
        <v>0</v>
      </c>
      <c r="F32" s="6" t="str">
        <f>'3. ALL COMPETENCES (SOURCE)'!F32</f>
        <v>• Submit a detailed risk assessment and contingency plan for a PA.
• Demonstrate supporting knowledge.</v>
      </c>
      <c r="G32" s="6" t="str">
        <f>'3. ALL COMPETENCES (SOURCE)'!G32</f>
        <v>• Accreditation of prior qualifications and experience.
• Evidence portfolio assessment.</v>
      </c>
      <c r="H32" s="6">
        <f>'3. ALL COMPETENCES (SOURCE)'!H32</f>
        <v>0</v>
      </c>
    </row>
    <row r="33" spans="1:8" ht="135" x14ac:dyDescent="0.25">
      <c r="A33" s="19" t="str">
        <f>'3. ALL COMPETENCES (SOURCE)'!A33</f>
        <v>PPP 3.7</v>
      </c>
      <c r="B33" s="84" t="str">
        <f>'3. ALL COMPETENCES (SOURCE)'!B33</f>
        <v>Direct identification and implementation of measures to address the impacts of climate change.</v>
      </c>
      <c r="C33" s="6" t="str">
        <f>'3. ALL COMPETENCES (SOURCE)'!C33</f>
        <v>• Identifying the major threats and risks to the PA resulting from climate change (with respect to species, ecosystems, local communities and economies)
• Identifying options and preparing plans for avoidance, mitigation and adaptation.
• Putting in place means for monitoring climate change and its impacts and effectiveness of interventions.
• Putting in place means for implementing plans (securing funding, raising awareness, training staff and stakeholders etc.).</v>
      </c>
      <c r="D33" s="6" t="str">
        <f>'3. ALL COMPETENCES (SOURCE)'!D33</f>
        <v>• The potential threats and risks to the PA resulting from climate change.
• Options and measures for avoidance, reduction, mitigation and adaptation.
• Specific schemes for supporting responses to climate change (e.g. REDD +).</v>
      </c>
      <c r="E33" s="3">
        <f>'3. ALL COMPETENCES (SOURCE)'!E33</f>
        <v>0</v>
      </c>
      <c r="F33" s="6" t="str">
        <f>'3. ALL COMPETENCES (SOURCE)'!F33</f>
        <v>• Submit a detailed assessment of potential climate change impacts for a PA and a plan for addressing impacts.
• Demonstrate supporting knowledge.</v>
      </c>
      <c r="G33" s="6" t="str">
        <f>'3. ALL COMPETENCES (SOURCE)'!G33</f>
        <v>• Accreditation of prior qualifications and experience.
• Evidence portfolio assessment.</v>
      </c>
      <c r="H33" s="6">
        <f>'3. ALL COMPETENCES (SOURCE)'!H33</f>
        <v>0</v>
      </c>
    </row>
    <row r="34" spans="1:8" ht="135" x14ac:dyDescent="0.25">
      <c r="A34" s="19" t="str">
        <f>'3. ALL COMPETENCES (SOURCE)'!A34</f>
        <v>PPP 3.8</v>
      </c>
      <c r="B34" s="84" t="str">
        <f>'3. ALL COMPETENCES (SOURCE)'!B34</f>
        <v>Direct the planning, implementation and monitoring of major construction projects.</v>
      </c>
      <c r="C34" s="6" t="str">
        <f>'3. ALL COMPETENCES (SOURCE)'!C34</f>
        <v>• Preparing plans for the location and specifications of physical infrastructure.
• Working with designers, architects and developers to ensure appropriate specifications for major structures and installations ( e.g. visitor centres, ranger stations, tourism facilities, roads, bridges, etc.).
• Ensuring that environmental, landscape and social impacts are minimised.
• Ensuring that infrastructure and construction projects by other parties in the protected area conform with agreements and regulations and are subject to required impact assessments.</v>
      </c>
      <c r="D34" s="6" t="str">
        <f>'3. ALL COMPETENCES (SOURCE)'!D34</f>
        <v>• Laws and regulations for urbanisation and construction.
• Design and construction parameters, principles and practices.
• Official processes for tendering and awarding contracts.
• Main stages and actors in the design and construction process.
• EIA processes (see PPP 3.10).</v>
      </c>
      <c r="E34" s="3">
        <f>'3. ALL COMPETENCES (SOURCE)'!E34</f>
        <v>0</v>
      </c>
      <c r="F34" s="6" t="str">
        <f>'3. ALL COMPETENCES (SOURCE)'!F34</f>
        <v>• Submit evidence of successful supervision of an infrastructure project from concept to design to construction.
• Demonstrate supporting knowledge.</v>
      </c>
      <c r="G34" s="6" t="str">
        <f>'3. ALL COMPETENCES (SOURCE)'!G34</f>
        <v>• Accreditation of prior qualifications and experience.
• Evidence portfolio assessment.</v>
      </c>
      <c r="H34" s="6">
        <f>'3. ALL COMPETENCES (SOURCE)'!H34</f>
        <v>0</v>
      </c>
    </row>
    <row r="35" spans="1:8" ht="120" x14ac:dyDescent="0.25">
      <c r="A35" s="19" t="str">
        <f>'3. ALL COMPETENCES (SOURCE)'!A35</f>
        <v>PPP 3.9</v>
      </c>
      <c r="B35" s="84" t="str">
        <f>'3. ALL COMPETENCES (SOURCE)'!B35</f>
        <v>Coordinate protected area management with activities of neighbouring land and resource owners and users.</v>
      </c>
      <c r="C35" s="6" t="str">
        <f>'3. ALL COMPETENCES (SOURCE)'!C35</f>
        <v>• Identifying owners, rights holders and resource users that neighbour the PA or operate inside it.
• Ensuring their compliance with laws, regulations and agreements.
• Working with them to secure and protect the integrity of the protected area and its resources.
• Developing collaborative plans and projects to further the objectives of the protected area.</v>
      </c>
      <c r="D35" s="6" t="str">
        <f>'3. ALL COMPETENCES (SOURCE)'!D35</f>
        <v>• Details of major owners, resource users and rights holders inside and outside the PA (e.g. forestry, water resources, agriculture).
• Relevant laws and regulations.</v>
      </c>
      <c r="E35" s="3">
        <f>'3. ALL COMPETENCES (SOURCE)'!E35</f>
        <v>0</v>
      </c>
      <c r="F35" s="6" t="str">
        <f>'3. ALL COMPETENCES (SOURCE)'!F35</f>
        <v>• Submit evidence of successful harmonisation of neighbouring/internal land and resource uses with the interests of the protected area.
• Demonstrate supporting knowledge.</v>
      </c>
      <c r="G35" s="6" t="str">
        <f>'3. ALL COMPETENCES (SOURCE)'!G35</f>
        <v>• Accreditation of prior qualifications and experience.
• Evidence portfolio assessment.</v>
      </c>
      <c r="H35" s="6">
        <f>'3. ALL COMPETENCES (SOURCE)'!H35</f>
        <v>0</v>
      </c>
    </row>
    <row r="36" spans="1:8" ht="90" x14ac:dyDescent="0.25">
      <c r="A36" s="19" t="str">
        <f>'3. ALL COMPETENCES (SOURCE)'!A36</f>
        <v>PPP 3.10</v>
      </c>
      <c r="B36" s="84" t="str">
        <f>'3. ALL COMPETENCES (SOURCE)'!B36</f>
        <v>Contribute to Environmental Impact Assessments (EIAs) of projects and proposals affecting a protected area.</v>
      </c>
      <c r="C36" s="6" t="str">
        <f>'3. ALL COMPETENCES (SOURCE)'!C36</f>
        <v xml:space="preserve">• Providing factual information to EIA processes and proposing measures for impact avoidance and mitigation. 
• Representing the interests of the protected area at hearings.
</v>
      </c>
      <c r="D36" s="6" t="str">
        <f>'3. ALL COMPETENCES (SOURCE)'!D36</f>
        <v xml:space="preserve">• Legislation and processes related to EIA.
</v>
      </c>
      <c r="E36" s="3">
        <f>'3. ALL COMPETENCES (SOURCE)'!E36</f>
        <v>0</v>
      </c>
      <c r="F36" s="6" t="str">
        <f>'3. ALL COMPETENCES (SOURCE)'!F36</f>
        <v>• Submit evidence of significant contribution to an EIA process and documentation.
• Demonstrate supporting knowledge.</v>
      </c>
      <c r="G36" s="6" t="str">
        <f>'3. ALL COMPETENCES (SOURCE)'!G36</f>
        <v>• Accreditation of prior qualifications and experience.
• Evidence portfolio assessment.</v>
      </c>
      <c r="H36" s="6">
        <f>'3. ALL COMPETENCES (SOURCE)'!H36</f>
        <v>0</v>
      </c>
    </row>
  </sheetData>
  <mergeCells count="4">
    <mergeCell ref="A1:E1"/>
    <mergeCell ref="F1:H1"/>
    <mergeCell ref="F4:H4"/>
    <mergeCell ref="F26:H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26"/>
  <sheetViews>
    <sheetView showZeros="0" topLeftCell="A13" zoomScale="50" zoomScaleNormal="50" workbookViewId="0">
      <selection activeCell="I23" sqref="I1:I1048576"/>
    </sheetView>
  </sheetViews>
  <sheetFormatPr defaultRowHeight="15" outlineLevelRow="4" outlineLevelCol="2" x14ac:dyDescent="0.25"/>
  <cols>
    <col min="1" max="1" width="22.42578125"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72.75" customHeight="1" outlineLevel="1" x14ac:dyDescent="0.25">
      <c r="A2" s="28" t="str">
        <f>'3. ALL COMPETENCES (SOURCE)'!A2</f>
        <v>GROUP</v>
      </c>
      <c r="B2" s="28" t="str">
        <f>'3. ALL COMPETENCES (SOURCE)'!B2</f>
        <v>A. PLANNING, MANAGEMENT AND ADMINISTRATION</v>
      </c>
      <c r="C2" s="110" t="str">
        <f>'3. ALL COMPETENCES (SOURCE)'!C2</f>
        <v>Planning, management and administration of protected areas.</v>
      </c>
      <c r="D2" s="111">
        <f>'3. ALL COMPETENCES (SOURCE)'!D2</f>
        <v>0</v>
      </c>
      <c r="E2" s="59">
        <f>'3. ALL COMPETENCES (SOURCE)'!E2</f>
        <v>0</v>
      </c>
      <c r="F2" s="166">
        <f>'3. ALL COMPETENCES (SOURCE)'!F2</f>
        <v>0</v>
      </c>
      <c r="G2" s="166">
        <f>'3. ALL COMPETENCES (SOURCE)'!G2</f>
        <v>0</v>
      </c>
      <c r="H2" s="74">
        <f>'3. ALL COMPETENCES (SOURCE)'!H2</f>
        <v>0</v>
      </c>
    </row>
    <row r="3" spans="1:8" s="70" customFormat="1" ht="62.25" customHeight="1" outlineLevel="2" x14ac:dyDescent="0.35">
      <c r="A3" s="68" t="str">
        <f>'3. ALL COMPETENCES (SOURCE)'!A37</f>
        <v>CATEGORY</v>
      </c>
      <c r="B3" s="68" t="str">
        <f>'3. ALL COMPETENCES (SOURCE)'!B37</f>
        <v>ORG. ORGANISATIONAL LEADERSHIP AND DEVELOPMENT</v>
      </c>
      <c r="C3" s="112" t="str">
        <f>'3. ALL COMPETENCES (SOURCE)'!C37</f>
        <v>Establishing and sustaining well governed, managed and led organisations for protected area management.</v>
      </c>
      <c r="D3" s="113" t="str">
        <f>'3. ALL COMPETENCES (SOURCE)'!D37</f>
        <v xml:space="preserve"> </v>
      </c>
      <c r="E3" s="69">
        <f>'3. ALL COMPETENCES (SOURCE)'!E37</f>
        <v>0</v>
      </c>
      <c r="F3" s="167">
        <f>'3. ALL COMPETENCES (SOURCE)'!F37</f>
        <v>0</v>
      </c>
      <c r="G3" s="167">
        <f>'3. ALL COMPETENCES (SOURCE)'!G37</f>
        <v>0</v>
      </c>
      <c r="H3" s="73">
        <f>'3. ALL COMPETENCES (SOURCE)'!H37</f>
        <v>0</v>
      </c>
    </row>
    <row r="4" spans="1:8" ht="56.25" outlineLevel="2" x14ac:dyDescent="0.25">
      <c r="A4" s="58" t="str">
        <f>'3. ALL COMPETENCES (SOURCE)'!A38</f>
        <v>LEVEL CODE</v>
      </c>
      <c r="B4" s="58" t="str">
        <f>'3. ALL COMPETENCES (SOURCE)'!B38</f>
        <v>LEVEL TITLE</v>
      </c>
      <c r="C4" s="114" t="str">
        <f>'3. ALL COMPETENCES (SOURCE)'!C38</f>
        <v>OVERALL COMPETENCE FOR THE LEVEL</v>
      </c>
      <c r="D4" s="114" t="str">
        <f>'3. ALL COMPETENCES (SOURCE)'!D38</f>
        <v>GENERAL SUPPORTING KNOWLEDGE AND UNDERSTANDING FOR THE LEVEL</v>
      </c>
      <c r="E4" s="60" t="str">
        <f>'3. ALL COMPETENCES (SOURCE)'!E38</f>
        <v>ASSOCIATED COMPETENCES FOR THE LEVEL</v>
      </c>
      <c r="F4" s="447" t="str">
        <f>'3. ALL COMPETENCES (SOURCE)'!F38</f>
        <v xml:space="preserve"> ASSESSMENT/CERTIFICATION EXAMPLES</v>
      </c>
      <c r="G4" s="447">
        <f>'3. ALL COMPETENCES (SOURCE)'!G38</f>
        <v>0</v>
      </c>
      <c r="H4" s="447">
        <f>'3. ALL COMPETENCES (SOURCE)'!H38</f>
        <v>0</v>
      </c>
    </row>
    <row r="5" spans="1:8" ht="255.75" customHeight="1" outlineLevel="3" x14ac:dyDescent="0.25">
      <c r="A5" s="63" t="str">
        <f>'3. ALL COMPETENCES (SOURCE)'!A39</f>
        <v>ORG 4</v>
      </c>
      <c r="B5" s="63" t="str">
        <f>'3. ALL COMPETENCES (SOURCE)'!B39</f>
        <v>ORGANISATIONAL LEADERSHIP AND DEVELOPMENT.
LEVEL 4</v>
      </c>
      <c r="C5" s="115" t="str">
        <f>'3. ALL COMPETENCES (SOURCE)'!C39</f>
        <v>Enable establishment of structures and systems for effective and appropriate protected area system governance and management.</v>
      </c>
      <c r="D5" s="204" t="str">
        <f>'3. ALL COMPETENCES (SOURCE)'!D39</f>
        <v xml:space="preserve">• National legislation and regulations and organisational policies regarding management and administration.
• Principles and practices of good governance and management.
• Relevant global best practice and examples (e.g. through IUCN, Conventions, CBD Programme of Work on Protected Areas).
</v>
      </c>
      <c r="E5" s="205" t="str">
        <f>'3. ALL COMPETENCES (SOURCE)'!E39</f>
        <v>HRM 4; FRM 4; PPP 4; ADR 4; CAC 4; TEC 2</v>
      </c>
      <c r="F5" s="206" t="str">
        <f>'3. ALL COMPETENCES (SOURCE)'!F39</f>
        <v>EXAMPLE PERFORMANCE CRITERIA</v>
      </c>
      <c r="G5" s="206" t="str">
        <f>'3. ALL COMPETENCES (SOURCE)'!G39</f>
        <v>EXAMPLE MEANS OF ASSESSMENT</v>
      </c>
      <c r="H5" s="207" t="str">
        <f>'3. ALL COMPETENCES (SOURCE)'!H39</f>
        <v>RECOMMENDED PRIOR COMPETENCE REQUIREMENTS FOR THE LEVEL</v>
      </c>
    </row>
    <row r="6" spans="1:8" s="45" customFormat="1" ht="75" outlineLevel="4" x14ac:dyDescent="0.3">
      <c r="A6" s="4" t="str">
        <f>'3. ALL COMPETENCES (SOURCE)'!A40</f>
        <v>Code</v>
      </c>
      <c r="B6" s="4" t="str">
        <f>'3. ALL COMPETENCES (SOURCE)'!B40</f>
        <v>Competence Statement.
The individual should be able to:</v>
      </c>
      <c r="C6" s="120" t="str">
        <f>'3. ALL COMPETENCES (SOURCE)'!C40</f>
        <v>Details, scope and variations.
A brief explanation of the competence.</v>
      </c>
      <c r="D6" s="121" t="str">
        <f>'3. ALL COMPETENCES (SOURCE)'!D40</f>
        <v>Main specific knowledge requirements for the competence.</v>
      </c>
      <c r="E6" s="71" t="str">
        <f>'3. ALL COMPETENCES (SOURCE)'!E40</f>
        <v xml:space="preserve"> </v>
      </c>
      <c r="F6" s="170" t="str">
        <f>'3. ALL COMPETENCES (SOURCE)'!F40</f>
        <v>Example performance criteria for certification</v>
      </c>
      <c r="G6" s="170" t="str">
        <f>'3. ALL COMPETENCES (SOURCE)'!G40</f>
        <v>Example means of assessment</v>
      </c>
      <c r="H6" s="101" t="str">
        <f>'3. ALL COMPETENCES (SOURCE)'!H40</f>
        <v>UNI; ORG 3; ADR 3; CAC 3</v>
      </c>
    </row>
    <row r="7" spans="1:8" ht="165" outlineLevel="4" x14ac:dyDescent="0.25">
      <c r="A7" s="19" t="str">
        <f>'3. ALL COMPETENCES (SOURCE)'!A41</f>
        <v>ORG 4.1</v>
      </c>
      <c r="B7" s="84" t="str">
        <f>'3. ALL COMPETENCES (SOURCE)'!B41</f>
        <v>Establish system wide standards and practices for effective and efficient management and administration of protected areas.</v>
      </c>
      <c r="C7" s="6" t="str">
        <f>'3. ALL COMPETENCES (SOURCE)'!C41</f>
        <v xml:space="preserve">• Defining targets and objectives for strengthening the overall system of management and administration for a system of PAs in line with national legislation and international good practice. 
• Developing and introducing norms and standards, standard operating procedures, technical guidance to ensure effective PA management (for example: administration, human resource management, health, safety and security, management planning etc.).
• Assessing the performance and effectiveness of PA administrations and supporting PA Directors to implement required measures for improvement.
 • Supporting PA Directors in implementing required measures.
</v>
      </c>
      <c r="D7" s="6" t="str">
        <f>'3. ALL COMPETENCES (SOURCE)'!D41</f>
        <v xml:space="preserve">• Institutional analysis techniques (e.g. vision and mission, situation analysis, stakeholder analysis, SWOT analysis, identification of institutional objectives and priorities).
• National legislation and institutional norms and standards for management and administration.
• Best practice for management and administration of organisations.
</v>
      </c>
      <c r="E7" s="3">
        <f>'3. ALL COMPETENCES (SOURCE)'!E41</f>
        <v>0</v>
      </c>
      <c r="F7" s="6" t="str">
        <f>'3. ALL COMPETENCES (SOURCE)'!F41</f>
        <v>• Submit evidence of development and institutionalization of a range of effective policies, norms, standards and practices aimed at improving PA governance and management.
• Demonstrate supporting knowledge.</v>
      </c>
      <c r="G7" s="6" t="str">
        <f>'3. ALL COMPETENCES (SOURCE)'!G41</f>
        <v>• Accreditation of prior qualifications and experience.
• Evidence portfolio assessment.</v>
      </c>
      <c r="H7" s="3">
        <f>'3. ALL COMPETENCES (SOURCE)'!H41</f>
        <v>0</v>
      </c>
    </row>
    <row r="8" spans="1:8" ht="120" outlineLevel="4" x14ac:dyDescent="0.25">
      <c r="A8" s="19" t="str">
        <f>'3. ALL COMPETENCES (SOURCE)'!A42</f>
        <v>ORG 4.2</v>
      </c>
      <c r="B8" s="84" t="str">
        <f>'3. ALL COMPETENCES (SOURCE)'!B42</f>
        <v>Establish system wide mechanisms for participation and good governance.</v>
      </c>
      <c r="C8" s="6" t="str">
        <f>'3. ALL COMPETENCES (SOURCE)'!C42</f>
        <v>• Ensuring that appropriate systems and processes for good governance are instituted across the PA system.                                                                                                                                                                                                                                                           • Ensuring that stakeholders are officially enabled to participate in planning and decision making, using a range of appropriate techniques for consultation and collaborative management.
  -in individual protected areas in the system.
  -at the national level.</v>
      </c>
      <c r="D8" s="6" t="str">
        <f>'3. ALL COMPETENCES (SOURCE)'!D42</f>
        <v xml:space="preserve">• National and international legislation, agreements and regulations regarding public participation and transparency.
•  Principles and practices of participation.
•  Principles and practices of good governance.
•  IUCN governance categories.
</v>
      </c>
      <c r="E8" s="3">
        <f>'3. ALL COMPETENCES (SOURCE)'!E42</f>
        <v>0</v>
      </c>
      <c r="F8" s="6" t="str">
        <f>'3. ALL COMPETENCES (SOURCE)'!F42</f>
        <v>• Submit evidence of etablishment and institutionalization of effective mechanims for participation and good governance.
• Demonstrate supporting knowledge.</v>
      </c>
      <c r="G8" s="6" t="str">
        <f>'3. ALL COMPETENCES (SOURCE)'!G42</f>
        <v>• Accreditation of prior qualifications and experience.
• Evidence portfolio assessment.</v>
      </c>
      <c r="H8" s="3">
        <f>'3. ALL COMPETENCES (SOURCE)'!H42</f>
        <v>0</v>
      </c>
    </row>
    <row r="9" spans="1:8" ht="89.25" customHeight="1" outlineLevel="4" x14ac:dyDescent="0.25">
      <c r="A9" s="19" t="str">
        <f>'3. ALL COMPETENCES (SOURCE)'!A43</f>
        <v>ORG 4.3</v>
      </c>
      <c r="B9" s="84" t="str">
        <f>'3. ALL COMPETENCES (SOURCE)'!B43</f>
        <v>Build organisational capacity of protected area authorities for management and governance of the protected area system.</v>
      </c>
      <c r="C9" s="6" t="str">
        <f>'3. ALL COMPETENCES (SOURCE)'!C43</f>
        <v xml:space="preserve">• Ensuring that the central authority has the personnel, resources and technical capacity to fulfil its functions. (e.g. providing oversight and monitoring of the PA system, providing up to date guidance and support for directors and personnel, managing information related to the planning and management of the system, developing policies and legislation).
• Identifying organisational capacity needs of protected areas within the system. 
• Developing norms and standards for adequate organisational capacity of protected areas.
• Identifying sources of support and lobbying for improvements. 
See also HRM 4 and FRM 4.
</v>
      </c>
      <c r="D9" s="6" t="str">
        <f>'3. ALL COMPETENCES (SOURCE)'!D43</f>
        <v xml:space="preserve">• Principles and practices of organisational capacity development.
• National policies and practices for administering and resourcing PAs.
• Options for securing resources and improving capacity.
</v>
      </c>
      <c r="E9" s="3">
        <f>'3. ALL COMPETENCES (SOURCE)'!E43</f>
        <v>0</v>
      </c>
      <c r="F9" s="6" t="str">
        <f>'3. ALL COMPETENCES (SOURCE)'!F43</f>
        <v>• Submit evidence of progress from an established baseline towards identified targets and overall improved resourcing of the PA system.</v>
      </c>
      <c r="G9" s="6" t="str">
        <f>'3. ALL COMPETENCES (SOURCE)'!G43</f>
        <v>• Accreditation of prior qualifications and experience.
• Evidence portfolio assessment.</v>
      </c>
      <c r="H9" s="3">
        <f>'3. ALL COMPETENCES (SOURCE)'!H43</f>
        <v>0</v>
      </c>
    </row>
    <row r="10" spans="1:8" ht="90" outlineLevel="4" x14ac:dyDescent="0.25">
      <c r="A10" s="19" t="str">
        <f>'3. ALL COMPETENCES (SOURCE)'!A44</f>
        <v>ORG 4.4</v>
      </c>
      <c r="B10" s="84" t="str">
        <f>'3. ALL COMPETENCES (SOURCE)'!B44</f>
        <v>Identify and evaluate risks to protected area institutions and introduce risk management and contingency planning measures.</v>
      </c>
      <c r="C10" s="6" t="str">
        <f>'3. ALL COMPETENCES (SOURCE)'!C44</f>
        <v>• Ensuring that the main risks to the effective management of the PA system and individual PAs have been identified, and that strategies and plans are in place to address these. 
• Risks may include financial uncertainties, administrative failures, project failures, legal liabilities, accidents etc.
• Ensuring rapid response to major administrative failures.</v>
      </c>
      <c r="D10" s="6" t="str">
        <f>'3. ALL COMPETENCES (SOURCE)'!D44</f>
        <v>• Potential risks and impacts to effective management and administration
• Contingency planning procedures.</v>
      </c>
      <c r="E10" s="3">
        <f>'3. ALL COMPETENCES (SOURCE)'!E44</f>
        <v>0</v>
      </c>
      <c r="F10" s="6" t="str">
        <f>'3. ALL COMPETENCES (SOURCE)'!F44</f>
        <v>• Submit a risk analysis and associated recommendations.
• Demonstrate supporting knowledge.</v>
      </c>
      <c r="G10" s="6" t="str">
        <f>'3. ALL COMPETENCES (SOURCE)'!G44</f>
        <v>• Accreditation of prior qualifications and experience.
• Evidence portfolio assessment.</v>
      </c>
      <c r="H10" s="3">
        <f>'3. ALL COMPETENCES (SOURCE)'!H44</f>
        <v>0</v>
      </c>
    </row>
    <row r="11" spans="1:8" ht="105" outlineLevel="4" x14ac:dyDescent="0.25">
      <c r="A11" s="19" t="str">
        <f>'3. ALL COMPETENCES (SOURCE)'!A45</f>
        <v>ORG 4.5</v>
      </c>
      <c r="B11" s="84" t="str">
        <f>'3. ALL COMPETENCES (SOURCE)'!B45</f>
        <v>Promote the adoption of new approaches, tools and techniques for managing protected areas across the system.</v>
      </c>
      <c r="C11" s="6" t="str">
        <f>'3. ALL COMPETENCES (SOURCE)'!C45</f>
        <v xml:space="preserve">• Gathering and disseminating information and promoting knowledge about 'latest' and 'best practice' approaches based on national and international innovations, conventions and agreements, IUCN guidelines etc. 
• Assessing needs and opportunities for deploying new approaches that are appropriate and affordable. </v>
      </c>
      <c r="D11" s="6" t="str">
        <f>'3. ALL COMPETENCES (SOURCE)'!D45</f>
        <v>• Latest developments in national policy and legislation regarding PAs, natural resources and related sectors.
• Experiences and reports from PAs in the system.
• Latest developments in international policy and best practice for PA management.</v>
      </c>
      <c r="E11" s="3">
        <f>'3. ALL COMPETENCES (SOURCE)'!E45</f>
        <v>0</v>
      </c>
      <c r="F11" s="6" t="str">
        <f>'3. ALL COMPETENCES (SOURCE)'!F45</f>
        <v>• Submit evidence of enabling adoption of a range of new practices and approaches across the PA system.
• Demonstrate supporting knowledge.</v>
      </c>
      <c r="G11" s="6" t="str">
        <f>'3. ALL COMPETENCES (SOURCE)'!G45</f>
        <v>• Accreditation of prior qualifications and experience.
• Evidence portfolio assessment.</v>
      </c>
      <c r="H11" s="3">
        <f>'3. ALL COMPETENCES (SOURCE)'!H45</f>
        <v>0</v>
      </c>
    </row>
    <row r="12" spans="1:8" ht="105" outlineLevel="4" x14ac:dyDescent="0.25">
      <c r="A12" s="19" t="str">
        <f>'3. ALL COMPETENCES (SOURCE)'!A46</f>
        <v>ORG 4.6</v>
      </c>
      <c r="B12" s="84" t="str">
        <f>'3. ALL COMPETENCES (SOURCE)'!B46</f>
        <v>Promote the adoption of new technologies for managing protected areas across the system.</v>
      </c>
      <c r="C12" s="6" t="str">
        <f>'3. ALL COMPETENCES (SOURCE)'!C46</f>
        <v>• Gathering and disseminating information and promoting new technologies that support protected area management.
• Assessing needs and opportunities for deploying new technologies that are appropriate, affordable and sustainable.
• Enabling technology transfer and cooperation.</v>
      </c>
      <c r="D12" s="6" t="str">
        <f>'3. ALL COMPETENCES (SOURCE)'!D46</f>
        <v xml:space="preserve">• Available and potential future technologies that can support protected area management. 
• Management activities that could potentially be aided by technological solutions.
• Advantages, disadvantages, risks and benefits of technological solutions. </v>
      </c>
      <c r="E12" s="3">
        <f>'3. ALL COMPETENCES (SOURCE)'!E46</f>
        <v>0</v>
      </c>
      <c r="F12" s="6" t="str">
        <f>'3. ALL COMPETENCES (SOURCE)'!F46</f>
        <v>• Submit evidence of successful deployment of a range of effective technological solutions for PA management.
• Demonstrate supporting knowledge.</v>
      </c>
      <c r="G12" s="6" t="str">
        <f>'3. ALL COMPETENCES (SOURCE)'!G46</f>
        <v>• Accreditation of prior qualifications and experience.
• Evidence portfolio assessment.</v>
      </c>
      <c r="H12" s="3">
        <f>'3. ALL COMPETENCES (SOURCE)'!H46</f>
        <v>0</v>
      </c>
    </row>
    <row r="13" spans="1:8" ht="165" outlineLevel="4" x14ac:dyDescent="0.25">
      <c r="A13" s="19" t="str">
        <f>'3. ALL COMPETENCES (SOURCE)'!A47</f>
        <v>ORG 4.7</v>
      </c>
      <c r="B13" s="84" t="str">
        <f>'3. ALL COMPETENCES (SOURCE)'!B47</f>
        <v>Monitor and review performance and effectiveness of protected areas across the system.</v>
      </c>
      <c r="C13" s="6" t="str">
        <f>'3. ALL COMPETENCES (SOURCE)'!C47</f>
        <v>• Directing the collation and analysis of reports from PA Administrations. 
• Making use of standard monitoring and reporting systems (e.g. Management Effectiveness Tracking Tool). 
• Disseminating statistics, analyses and conclusions.
• Identifying and disseminating lessons learned and recommendations.</v>
      </c>
      <c r="D13" s="6" t="str">
        <f>'3. ALL COMPETENCES (SOURCE)'!D47</f>
        <v xml:space="preserve">• Monitoring and reporting systems used by PA authorities.
• Approaches and tools for measuring performance and management effectiveness using standard indicators.
• Methods for effective communication of results and feedback. </v>
      </c>
      <c r="E13" s="3">
        <f>'3. ALL COMPETENCES (SOURCE)'!E47</f>
        <v>0</v>
      </c>
      <c r="F13" s="6" t="str">
        <f>'3. ALL COMPETENCES (SOURCE)'!F47</f>
        <v>• Submit an analysis and evaluation of annual reports from across the PA system and providing guidance and recommendations.
• Disseminate and discuss the findings with PA directors.
• Demonstrate supporting knowledge.</v>
      </c>
      <c r="G13" s="6" t="str">
        <f>'3. ALL COMPETENCES (SOURCE)'!G47</f>
        <v>• Accreditation of prior qualifications and experience.
• Evidence portfolio assessment.</v>
      </c>
      <c r="H13" s="3">
        <f>'3. ALL COMPETENCES (SOURCE)'!H47</f>
        <v>0</v>
      </c>
    </row>
    <row r="14" spans="1:8" ht="56.25" outlineLevel="2" x14ac:dyDescent="0.25">
      <c r="A14" s="58" t="str">
        <f>'3. ALL COMPETENCES (SOURCE)'!A48</f>
        <v>LEVEL CODE</v>
      </c>
      <c r="B14" s="58" t="str">
        <f>'3. ALL COMPETENCES (SOURCE)'!B48</f>
        <v>LEVEL TITLE</v>
      </c>
      <c r="C14" s="114" t="str">
        <f>'3. ALL COMPETENCES (SOURCE)'!C48</f>
        <v>OVERALL COMPETENCE FOR THE LEVEL</v>
      </c>
      <c r="D14" s="114" t="str">
        <f>'3. ALL COMPETENCES (SOURCE)'!D48</f>
        <v>GENERAL SUPPORTING KNOWLEDGE AND UNDERSTANDING FOR THE LEVEL</v>
      </c>
      <c r="E14" s="60" t="str">
        <f>'3. ALL COMPETENCES (SOURCE)'!E48</f>
        <v>ASSOCIATED COMPETENCES FOR THE LEVEL</v>
      </c>
      <c r="F14" s="447" t="str">
        <f>'3. ALL COMPETENCES (SOURCE)'!F48</f>
        <v xml:space="preserve"> ASSESSMENT/CERTIFICATION EXAMPLES</v>
      </c>
      <c r="G14" s="447">
        <f>'3. ALL COMPETENCES (SOURCE)'!G48</f>
        <v>0</v>
      </c>
      <c r="H14" s="447">
        <f>'3. ALL COMPETENCES (SOURCE)'!H48</f>
        <v>0</v>
      </c>
    </row>
    <row r="15" spans="1:8" ht="126" customHeight="1" outlineLevel="3" x14ac:dyDescent="0.25">
      <c r="A15" s="63" t="str">
        <f>'3. ALL COMPETENCES (SOURCE)'!A49</f>
        <v>ORG 3</v>
      </c>
      <c r="B15" s="63" t="str">
        <f>'3. ALL COMPETENCES (SOURCE)'!B49</f>
        <v>ORGANISATIONAL LEADERSHIP AND DEVELOPMENT. 
LEVEL 3</v>
      </c>
      <c r="C15" s="115" t="str">
        <f>'3. ALL COMPETENCES (SOURCE)'!C49</f>
        <v>Provide strategic and effective direction, leadership and management of a protected area.</v>
      </c>
      <c r="D15" s="116" t="str">
        <f>'3. ALL COMPETENCES (SOURCE)'!D49</f>
        <v xml:space="preserve">• Legislation and organisational policy and procedures for management and administration.
• Principles and practices of organisational capacity development.
• Principles and practices of good governance, participation and partnership building.
</v>
      </c>
      <c r="E15" s="65" t="str">
        <f>'3. ALL COMPETENCES (SOURCE)'!E49</f>
        <v xml:space="preserve"> HRM 3; FRP 3; PPP 3; ADR 3; CAC 3; TEC 2</v>
      </c>
      <c r="F15" s="168" t="str">
        <f>'3. ALL COMPETENCES (SOURCE)'!F49</f>
        <v>EXAMPLE PERFORMANCE CRITERIA</v>
      </c>
      <c r="G15" s="168" t="str">
        <f>'3. ALL COMPETENCES (SOURCE)'!G49</f>
        <v>EXAMPLE MEANS OF ASSESSMENT</v>
      </c>
      <c r="H15" s="61" t="str">
        <f>'3. ALL COMPETENCES (SOURCE)'!H49</f>
        <v>RECOMMENDED PRIOR COMPETENCE REQUIREMENTS FOR THE LEVEL</v>
      </c>
    </row>
    <row r="16" spans="1:8" ht="64.5" customHeight="1" outlineLevel="4" x14ac:dyDescent="0.3">
      <c r="A16" s="4" t="str">
        <f>'3. ALL COMPETENCES (SOURCE)'!A50</f>
        <v>Code</v>
      </c>
      <c r="B16" s="4" t="str">
        <f>'3. ALL COMPETENCES (SOURCE)'!B50</f>
        <v>Competence Statement.The individual should be able to:</v>
      </c>
      <c r="C16" s="120" t="str">
        <f>'3. ALL COMPETENCES (SOURCE)'!C50</f>
        <v>Details, scope and variations.
A brief explanation of the competence.</v>
      </c>
      <c r="D16" s="121" t="str">
        <f>'3. ALL COMPETENCES (SOURCE)'!D50</f>
        <v>Main specific knowledge requirements for the competence.</v>
      </c>
      <c r="E16" s="71" t="str">
        <f>'3. ALL COMPETENCES (SOURCE)'!E50</f>
        <v xml:space="preserve"> </v>
      </c>
      <c r="F16" s="171" t="str">
        <f>'3. ALL COMPETENCES (SOURCE)'!F50</f>
        <v>Example performance criteria for certification</v>
      </c>
      <c r="G16" s="172" t="str">
        <f>'3. ALL COMPETENCES (SOURCE)'!G50</f>
        <v>Example means of assessment</v>
      </c>
      <c r="H16" s="34" t="str">
        <f>'3. ALL COMPETENCES (SOURCE)'!H50</f>
        <v>UNI; HRM 2; FRM 2; ADR 2; CAC 2</v>
      </c>
    </row>
    <row r="17" spans="1:8" ht="102.75" customHeight="1" outlineLevel="4" x14ac:dyDescent="0.25">
      <c r="A17" s="19" t="str">
        <f>'3. ALL COMPETENCES (SOURCE)'!A51</f>
        <v>ORG 3.1</v>
      </c>
      <c r="B17" s="84" t="str">
        <f>'3. ALL COMPETENCES (SOURCE)'!B51</f>
        <v>Build organisational capacity of a protected area administration for management and governance.</v>
      </c>
      <c r="C17" s="6" t="str">
        <f>'3. ALL COMPETENCES (SOURCE)'!C51</f>
        <v xml:space="preserve">• Working effectively towards clearly identified and justified targets for improving organisational capacity (governance, management structure and style, strategies and plans, human resources, processes and systems, facilities, resources).
• Identifying and securing support to improve organisational capacity.
• Monitoring the performance of the organisation.
• See also FRM 3, HRM 3.
</v>
      </c>
      <c r="D17" s="6" t="str">
        <f>'3. ALL COMPETENCES (SOURCE)'!D51</f>
        <v>• Principles of organisational capacity development
• National policies and practices for administering and resourcing PAs.
• Details of the PA management plan, staffing plan, business plan.
• Options for securing resources and improving capacity.</v>
      </c>
      <c r="E17" s="6">
        <f>'3. ALL COMPETENCES (SOURCE)'!E51</f>
        <v>0</v>
      </c>
      <c r="F17" s="10" t="str">
        <f>'3. ALL COMPETENCES (SOURCE)'!F51</f>
        <v>• Submit evidence of progress from an established baseline towards identified targets and overall improved capability and capacity of a PA.</v>
      </c>
      <c r="G17" s="10" t="str">
        <f>'3. ALL COMPETENCES (SOURCE)'!G51</f>
        <v>• Accreditation of prior qualifications and experience.
• Evidence portfolio assessment.</v>
      </c>
      <c r="H17" s="10">
        <f>'3. ALL COMPETENCES (SOURCE)'!H51</f>
        <v>0</v>
      </c>
    </row>
    <row r="18" spans="1:8" ht="105" outlineLevel="4" x14ac:dyDescent="0.25">
      <c r="A18" s="19" t="str">
        <f>'3. ALL COMPETENCES (SOURCE)'!A52</f>
        <v>ORG 3.2</v>
      </c>
      <c r="B18" s="84" t="str">
        <f>'3. ALL COMPETENCES (SOURCE)'!B52</f>
        <v>Establish procedures for structured, planned and adaptive management of a protected area.</v>
      </c>
      <c r="C18" s="6" t="str">
        <f>'3. ALL COMPETENCES (SOURCE)'!C52</f>
        <v>• Adopting a structured and planned approach to management (as opposed to ad hoc and passive/reactive management). 
• Preparation and adoption of management strategies and operational plans. 
• Establishment of means for regular reviewing of management effectiveness and efficiency and adoption of planned programmes of management.</v>
      </c>
      <c r="D18" s="6" t="str">
        <f>'3. ALL COMPETENCES (SOURCE)'!D52</f>
        <v>• Strategic and management planning.
• Principles and practice of adaptive management.</v>
      </c>
      <c r="E18" s="6">
        <f>'3. ALL COMPETENCES (SOURCE)'!E52</f>
        <v>0</v>
      </c>
      <c r="F18" s="10" t="str">
        <f>'3. ALL COMPETENCES (SOURCE)'!F52</f>
        <v>• Submit evidence of existence and operation of adaptive, results oriented management based on detailed strategies and plans.</v>
      </c>
      <c r="G18" s="10" t="str">
        <f>'3. ALL COMPETENCES (SOURCE)'!G52</f>
        <v>• Accreditation of prior qualifications and experience.
• Evidence portfolio assessment.</v>
      </c>
      <c r="H18" s="10">
        <f>'3. ALL COMPETENCES (SOURCE)'!H52</f>
        <v>0</v>
      </c>
    </row>
    <row r="19" spans="1:8" ht="75" outlineLevel="4" x14ac:dyDescent="0.25">
      <c r="A19" s="19" t="str">
        <f>'3. ALL COMPETENCES (SOURCE)'!A53</f>
        <v>ORG 3.3</v>
      </c>
      <c r="B19" s="84" t="str">
        <f>'3. ALL COMPETENCES (SOURCE)'!B53</f>
        <v>Establish regular and systematic planning and monitoring of management activities.</v>
      </c>
      <c r="C19" s="6" t="str">
        <f>'3. ALL COMPETENCES (SOURCE)'!C53</f>
        <v>• Preparation of periodic (e.g. annual) work plans for implementation of strategies, plans and projects.
• Rational allocation of resources for implementation of work plans.
• Monitoring of completion of plans.</v>
      </c>
      <c r="D19" s="6" t="str">
        <f>'3. ALL COMPETENCES (SOURCE)'!D53</f>
        <v>• Strategic and management planning.
• Work planning techniques and formats.
• Staff and resources available to the protected area.</v>
      </c>
      <c r="E19" s="6">
        <f>'3. ALL COMPETENCES (SOURCE)'!E53</f>
        <v>0</v>
      </c>
      <c r="F19" s="10" t="str">
        <f>'3. ALL COMPETENCES (SOURCE)'!F53</f>
        <v xml:space="preserve">• Submit evidence of preparation of periodic work plans and allocation of resources for implementation. </v>
      </c>
      <c r="G19" s="10" t="str">
        <f>'3. ALL COMPETENCES (SOURCE)'!G53</f>
        <v>• Accreditation of prior qualifications and experience.
• Evidence portfolio assessment.</v>
      </c>
      <c r="H19" s="10">
        <f>'3. ALL COMPETENCES (SOURCE)'!H53</f>
        <v>0</v>
      </c>
    </row>
    <row r="20" spans="1:8" ht="195" outlineLevel="4" x14ac:dyDescent="0.25">
      <c r="A20" s="19" t="str">
        <f>'3. ALL COMPETENCES (SOURCE)'!A54</f>
        <v>ORG 3.4</v>
      </c>
      <c r="B20" s="84" t="str">
        <f>'3. ALL COMPETENCES (SOURCE)'!B54</f>
        <v>Establish systems and procedures to ensure high standards of ethics and behaviour among staff and partners.</v>
      </c>
      <c r="C20" s="6" t="str">
        <f>'3. ALL COMPETENCES (SOURCE)'!C54</f>
        <v xml:space="preserve">• Taking positive steps to avoid, prevent and resist illegal and/or dishonest behaviour and corruption within the institution and in its relations with others.
• Taking positive steps to ensure that personnel and partners behave appropriately and respect human rights and dignity.
• Taking appropriate action to investigate problems and respond where necessary.
• Supporting personnel and partners in reporting and addressing illegal/dishonest/unethical activities.
</v>
      </c>
      <c r="D20" s="6" t="str">
        <f>'3. ALL COMPETENCES (SOURCE)'!D54</f>
        <v>• Prevalent forms of dishonest/illegal behaviour likely to affect the PA and its personnel and partners.
• National and international legislation and principles regarding corruption and human rights.
• Methods of preventing/avoiding/resisting dishonest/illegal behaviour.</v>
      </c>
      <c r="E20" s="6">
        <f>'3. ALL COMPETENCES (SOURCE)'!E54</f>
        <v>0</v>
      </c>
      <c r="F20" s="10" t="str">
        <f>'3. ALL COMPETENCES (SOURCE)'!F54</f>
        <v>• Submit evidence of comprehensive and positive measures taken for identifying main risks for illegal/dishonest and unethical behaviour, making clear the position of the PA administration and responding as appropriate when necessary.
• Demonstrate supporting knowledge.</v>
      </c>
      <c r="G20" s="10" t="str">
        <f>'3. ALL COMPETENCES (SOURCE)'!G54</f>
        <v>• Accreditation of prior qualifications and experience.
• Evidence portfolio assessment.</v>
      </c>
      <c r="H20" s="10">
        <f>'3. ALL COMPETENCES (SOURCE)'!H54</f>
        <v>0</v>
      </c>
    </row>
    <row r="21" spans="1:8" ht="126.75" customHeight="1" outlineLevel="4" x14ac:dyDescent="0.25">
      <c r="A21" s="19" t="str">
        <f>'3. ALL COMPETENCES (SOURCE)'!A55</f>
        <v>ORG 3.5</v>
      </c>
      <c r="B21" s="84" t="str">
        <f>'3. ALL COMPETENCES (SOURCE)'!B55</f>
        <v>Build networks and develop collaborative relationships with other organisations.</v>
      </c>
      <c r="C21" s="6" t="str">
        <f>'3. ALL COMPETENCES (SOURCE)'!C55</f>
        <v>• Adopting of an 'outward looking' approach to management. 
• Identifying partners among other PAs, authorities and agencies, community and civil society organisations and private sector organisations. 
• Maintaining networks and developing appropriate cooperation. 
• Negotiating local agreements to support management of the protected area (e.g. with businesses, local landowners, users, occupiers, managers, local communities, local authorities, NGOs etc.).</v>
      </c>
      <c r="D21" s="6" t="str">
        <f>'3. ALL COMPETENCES (SOURCE)'!D55</f>
        <v>• The full range of stakeholders with an interest in the protected area.
• The mandates, functions, roles and rights of all relevant institutions.
• The rights, needs and priorities of PA communities.
• Methods for communication, networking and partnership building.</v>
      </c>
      <c r="E21" s="6">
        <f>'3. ALL COMPETENCES (SOURCE)'!E55</f>
        <v>0</v>
      </c>
      <c r="F21" s="10" t="str">
        <f>'3. ALL COMPETENCES (SOURCE)'!F55</f>
        <v>• Submit evidence that the protected area has identified all stakeholders, is well networked with them and takes steps to collaborate with them on issues of common interest.
• Demonstrate supporting knowledge.</v>
      </c>
      <c r="G21" s="10" t="str">
        <f>'3. ALL COMPETENCES (SOURCE)'!G55</f>
        <v>• Accreditation of prior qualifications and experience.
• Evidence portfolio assessment.</v>
      </c>
      <c r="H21" s="10">
        <f>'3. ALL COMPETENCES (SOURCE)'!H55</f>
        <v>0</v>
      </c>
    </row>
    <row r="22" spans="1:8" ht="180" outlineLevel="4" x14ac:dyDescent="0.25">
      <c r="A22" s="19" t="str">
        <f>'3. ALL COMPETENCES (SOURCE)'!A56</f>
        <v>ORG 3.6</v>
      </c>
      <c r="B22" s="84" t="str">
        <f>'3. ALL COMPETENCES (SOURCE)'!B56</f>
        <v>Ensure establishment and implementation of participation and good governance.</v>
      </c>
      <c r="C22" s="6" t="str">
        <f>'3. ALL COMPETENCES (SOURCE)'!C56</f>
        <v>• Creating (in consultation with PA stakeholders, including local communities) appropriate structures and processes that establish and formalise their rights to participate in management. 
• Establishing mechanisms for PA communities to participate in decision making and assessment of management of the PA and to address concerns and conflicts. 
• Establishing mechanisms for PA personnel to participate in planning, decision making and evaluation processes.
• Ensuring transparency in planning, decision making and evaluation processes.
• Introduction of agreed forms of co-management, devolved management, establishment of buffer zones, community-conserved zones etc.</v>
      </c>
      <c r="D22" s="6" t="str">
        <f>'3. ALL COMPETENCES (SOURCE)'!D56</f>
        <v>• Full range of stakeholders with an interest in the PA.
• Principles and practices of participation and various forms of participatory governance.</v>
      </c>
      <c r="E22" s="6">
        <f>'3. ALL COMPETENCES (SOURCE)'!E56</f>
        <v>0</v>
      </c>
      <c r="F22" s="10" t="str">
        <f>'3. ALL COMPETENCES (SOURCE)'!F56</f>
        <v>• Submit evidence of effective functioning of participatory planning and consultation in the PA.
• Submit evidence of the successful introduction of co management (or similar) in at least part of the PA.
• Demonstrate supporting knowledge.</v>
      </c>
      <c r="G22" s="10" t="str">
        <f>'3. ALL COMPETENCES (SOURCE)'!G56</f>
        <v>• Accreditation of prior qualifications and experience.
• Evidence portfolio assessment.</v>
      </c>
      <c r="H22" s="10">
        <f>'3. ALL COMPETENCES (SOURCE)'!H56</f>
        <v>0</v>
      </c>
    </row>
    <row r="23" spans="1:8" ht="143.25" customHeight="1" outlineLevel="4" x14ac:dyDescent="0.25">
      <c r="A23" s="19" t="str">
        <f>'3. ALL COMPETENCES (SOURCE)'!A57</f>
        <v>ORG 3.7</v>
      </c>
      <c r="B23" s="84" t="str">
        <f>'3. ALL COMPETENCES (SOURCE)'!B57</f>
        <v>Establish systems and procedures for ensuring health, safety and security in a protected area.</v>
      </c>
      <c r="C23" s="6" t="str">
        <f>'3. ALL COMPETENCES (SOURCE)'!C57</f>
        <v>• Maintaining and monitoring the work place health, safety and security of all personnel under the responsibility of the PA Administration. 
• Maintaining and monitoring the health, safety and security of visitors, users and PA communities. 
• Ensuring that infrastructure and equipment are safe and that safety equipment and measures are in place.
• Introducing contingency plans for emergencies and disasters.
• Ensuring that appropriate forms of insurance are in place.
See also HRM 3.</v>
      </c>
      <c r="D23" s="6" t="str">
        <f>'3. ALL COMPETENCES (SOURCE)'!D57</f>
        <v xml:space="preserve">• Legislation relevant to health, safety and security.
• Health, safety and security audit techniques.
• Best practice for health, safety and security.
• Main threats to health, safety and security.
• Options for insurance and compensation.
</v>
      </c>
      <c r="E23" s="6">
        <f>'3. ALL COMPETENCES (SOURCE)'!E57</f>
        <v>0</v>
      </c>
      <c r="F23" s="10" t="str">
        <f>'3. ALL COMPETENCES (SOURCE)'!F57</f>
        <v>• Submit evidence of comprehensive and positive measures taken for identifying risks and monitoring and maintaining health, safety and security in the PA.
• Demonstrate supporting knowledge.</v>
      </c>
      <c r="G23" s="10" t="str">
        <f>'3. ALL COMPETENCES (SOURCE)'!G57</f>
        <v>• Accreditation of prior qualifications and experience.
• Evidence portfolio assessment.</v>
      </c>
      <c r="H23" s="10">
        <f>'3. ALL COMPETENCES (SOURCE)'!H57</f>
        <v>0</v>
      </c>
    </row>
    <row r="24" spans="1:8" ht="210" outlineLevel="4" x14ac:dyDescent="0.25">
      <c r="A24" s="19" t="str">
        <f>'3. ALL COMPETENCES (SOURCE)'!A58</f>
        <v>ORG 3.8</v>
      </c>
      <c r="B24" s="84" t="str">
        <f>'3. ALL COMPETENCES (SOURCE)'!B58</f>
        <v>Promote and implement change and innovation in management of a protected area.</v>
      </c>
      <c r="C24" s="6" t="str">
        <f>'3. ALL COMPETENCES (SOURCE)'!C58</f>
        <v xml:space="preserve">• Enabling and promoting the identification, development and introduction of new management approaches and practices based on best practice elsewhere and on the lessons learned from management of the PA.
• Promoting the adoption and use of available new technologies to support management of the PA.
• Directing the PA through processes of administrative and organisational change.
</v>
      </c>
      <c r="D24" s="6" t="str">
        <f>'3. ALL COMPETENCES (SOURCE)'!D58</f>
        <v>• Latest legislation and regulations relevant to PA management.
• Results of research, projects, activities in other PAs and institutions.
• International best practice and experience.
• New tools and technologies that can support PA management.
• Principles of change management.</v>
      </c>
      <c r="E24" s="6">
        <f>'3. ALL COMPETENCES (SOURCE)'!E58</f>
        <v>0</v>
      </c>
      <c r="F24" s="10" t="str">
        <f>'3. ALL COMPETENCES (SOURCE)'!F58</f>
        <v>• Submit evidence that the institution takes steps to remain informed and updated on new requirements approaches and innovations, that personnel and partners are enabled to propose new approaches and ideas and that these are introduced into management of the PA.
• Demonstrate supporting knowledge.</v>
      </c>
      <c r="G24" s="10" t="str">
        <f>'3. ALL COMPETENCES (SOURCE)'!G58</f>
        <v>• Accreditation of prior qualifications and experience.
• Evidence portfolio assessment.</v>
      </c>
      <c r="H24" s="10">
        <f>'3. ALL COMPETENCES (SOURCE)'!H58</f>
        <v>0</v>
      </c>
    </row>
    <row r="25" spans="1:8" ht="135" outlineLevel="4" x14ac:dyDescent="0.25">
      <c r="A25" s="19" t="str">
        <f>'3. ALL COMPETENCES (SOURCE)'!A59</f>
        <v>ORG 3.9</v>
      </c>
      <c r="B25" s="84" t="str">
        <f>'3. ALL COMPETENCES (SOURCE)'!B59</f>
        <v>Ensure effective management of information and knowledge.</v>
      </c>
      <c r="C25" s="6" t="str">
        <f>'3. ALL COMPETENCES (SOURCE)'!C59</f>
        <v xml:space="preserve">• Capturing, developing, sharing, and effectively using information and knowledge acquired by the institution, its personnel and stakeholders.
• Maintaining updated, organised, secure and backed up information records.
• Enabling sharing and use of knowledge.
• Making use of knowledge in planning, decision making and adaptive management.
</v>
      </c>
      <c r="D25" s="6" t="str">
        <f>'3. ALL COMPETENCES (SOURCE)'!D59</f>
        <v xml:space="preserve">• Principles and practice of knowledge and data management.
• Information security protocols.
• Legal requirements for data management, access and use.
• Systems for information storage and retrieval.
</v>
      </c>
      <c r="E25" s="6">
        <f>'3. ALL COMPETENCES (SOURCE)'!E59</f>
        <v>0</v>
      </c>
      <c r="F25" s="10" t="str">
        <f>'3. ALL COMPETENCES (SOURCE)'!F59</f>
        <v>• Submit evidence of establishment of an efficient system of information collation, storage and retrieval that is used to support management decisions.
• Demonstrate supporting knowledge.</v>
      </c>
      <c r="G25" s="10" t="str">
        <f>'3. ALL COMPETENCES (SOURCE)'!G59</f>
        <v>• Accreditation of prior qualifications and experience.
• Evidence portfolio assessment.</v>
      </c>
      <c r="H25" s="10">
        <f>'3. ALL COMPETENCES (SOURCE)'!H59</f>
        <v>0</v>
      </c>
    </row>
    <row r="26" spans="1:8" ht="105" outlineLevel="4" x14ac:dyDescent="0.25">
      <c r="A26" s="19" t="str">
        <f>'3. ALL COMPETENCES (SOURCE)'!A60</f>
        <v>ORG 3.10</v>
      </c>
      <c r="B26" s="84" t="str">
        <f>'3. ALL COMPETENCES (SOURCE)'!B60</f>
        <v>Secure certified recognition of the quality of management of a protected area.</v>
      </c>
      <c r="C26" s="6" t="str">
        <f>'3. ALL COMPETENCES (SOURCE)'!C60</f>
        <v>• Acquiring a recognised assured quality standard. (E.g. ISO 9000 (Quality Management), ISO 14000 (Environmental Management), ISO 24000 (Social Responsibility), IUCN Green List).</v>
      </c>
      <c r="D26" s="6" t="str">
        <f>'3. ALL COMPETENCES (SOURCE)'!D60</f>
        <v>• Range, criteria and processes of quality assurance systems.</v>
      </c>
      <c r="E26" s="6">
        <f>'3. ALL COMPETENCES (SOURCE)'!E60</f>
        <v>0</v>
      </c>
      <c r="F26" s="10" t="str">
        <f>'3. ALL COMPETENCES (SOURCE)'!F60</f>
        <v>• Achieve an independently verified and widely recognised quality assurance standard.
• Demonstrate supporting knowledge.</v>
      </c>
      <c r="G26" s="10" t="str">
        <f>'3. ALL COMPETENCES (SOURCE)'!G60</f>
        <v>• Accreditation of prior qualifications and experience.
• Evidence portfolio assessment.</v>
      </c>
      <c r="H26" s="10">
        <f>'3. ALL COMPETENCES (SOURCE)'!H60</f>
        <v>0</v>
      </c>
    </row>
  </sheetData>
  <mergeCells count="4">
    <mergeCell ref="F1:H1"/>
    <mergeCell ref="F4:H4"/>
    <mergeCell ref="F14:H14"/>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31"/>
  <sheetViews>
    <sheetView showZeros="0" topLeftCell="A6" zoomScale="50" zoomScaleNormal="50" workbookViewId="0">
      <selection activeCell="B14" sqref="B14"/>
    </sheetView>
  </sheetViews>
  <sheetFormatPr defaultRowHeight="15" outlineLevelRow="4" outlineLevelCol="2" x14ac:dyDescent="0.25"/>
  <cols>
    <col min="1" max="1" width="20" customWidth="1"/>
    <col min="2" max="2" width="58.28515625" customWidth="1"/>
    <col min="3" max="3" width="69.85546875" customWidth="1" outlineLevel="1"/>
    <col min="4" max="4" width="49.140625" customWidth="1" outlineLevel="1"/>
    <col min="5" max="5" width="26.140625" customWidth="1" outlineLevel="1"/>
    <col min="6" max="6" width="25" customWidth="1" outlineLevel="1"/>
    <col min="7" max="8" width="41.5703125" customWidth="1" outlineLevel="2"/>
  </cols>
  <sheetData>
    <row r="1" spans="1:8" ht="52.5" customHeight="1" x14ac:dyDescent="0.25">
      <c r="A1" s="444" t="str">
        <f>'3. ALL COMPETENCES (SOURCE)'!A1</f>
        <v xml:space="preserve">GLOBAL PROTECTED AREA COMPETENCES </v>
      </c>
      <c r="B1" s="445"/>
      <c r="C1" s="445"/>
      <c r="D1" s="445"/>
      <c r="E1" s="446"/>
      <c r="F1" s="458" t="str">
        <f>'3. ALL COMPETENCES (SOURCE)'!F1</f>
        <v>GLOBAL PROTECTED AREA COMPETENCES
ASSESSMENT AND CERTIFICATION EXAMPLES</v>
      </c>
      <c r="G1" s="459"/>
      <c r="H1" s="459"/>
    </row>
    <row r="2" spans="1:8" ht="72.75" customHeight="1" outlineLevel="1" x14ac:dyDescent="0.25">
      <c r="A2" s="28" t="str">
        <f>'3. ALL COMPETENCES (SOURCE)'!A2</f>
        <v>GROUP</v>
      </c>
      <c r="B2" s="28" t="str">
        <f>'3. ALL COMPETENCES (SOURCE)'!B2</f>
        <v>A. PLANNING, MANAGEMENT AND ADMINISTRATION</v>
      </c>
      <c r="C2" s="110" t="str">
        <f>'3. ALL COMPETENCES (SOURCE)'!C2</f>
        <v>Planning, management and administration of protected areas.</v>
      </c>
      <c r="D2" s="111">
        <f>'3. ALL COMPETENCES (SOURCE)'!D2</f>
        <v>0</v>
      </c>
      <c r="E2" s="59">
        <f>'3. ALL COMPETENCES (SOURCE)'!E2</f>
        <v>0</v>
      </c>
      <c r="F2" s="166">
        <f>'3. ALL COMPETENCES (SOURCE)'!F2</f>
        <v>0</v>
      </c>
      <c r="G2" s="166">
        <f>'3. ALL COMPETENCES (SOURCE)'!G2</f>
        <v>0</v>
      </c>
      <c r="H2" s="74">
        <f>'3. ALL COMPETENCES (SOURCE)'!H2</f>
        <v>0</v>
      </c>
    </row>
    <row r="3" spans="1:8" s="70" customFormat="1" ht="57" customHeight="1" outlineLevel="2" x14ac:dyDescent="0.35">
      <c r="A3" s="68" t="str">
        <f>'3. ALL COMPETENCES (SOURCE)'!A61</f>
        <v>CATEGORY</v>
      </c>
      <c r="B3" s="68" t="str">
        <f>'3. ALL COMPETENCES (SOURCE)'!B61</f>
        <v>HRM. HUMAN RESOURCE MANAGEMENT</v>
      </c>
      <c r="C3" s="112" t="str">
        <f>'3. ALL COMPETENCES (SOURCE)'!C61</f>
        <v>Establishing an adequate, competent, well managed and supported work force for protected areas.</v>
      </c>
      <c r="D3" s="113" t="str">
        <f>'3. ALL COMPETENCES (SOURCE)'!D61</f>
        <v xml:space="preserve"> </v>
      </c>
      <c r="E3" s="69">
        <f>'3. ALL COMPETENCES (SOURCE)'!E61</f>
        <v>0</v>
      </c>
      <c r="F3" s="173">
        <f>'3. ALL COMPETENCES (SOURCE)'!F61</f>
        <v>0</v>
      </c>
      <c r="G3" s="174">
        <f>'3. ALL COMPETENCES (SOURCE)'!G61</f>
        <v>0</v>
      </c>
      <c r="H3" s="76">
        <f>'3. ALL COMPETENCES (SOURCE)'!H61</f>
        <v>0</v>
      </c>
    </row>
    <row r="4" spans="1:8" ht="49.5" customHeight="1" outlineLevel="4" x14ac:dyDescent="0.25">
      <c r="A4" s="58" t="str">
        <f>'3. ALL COMPETENCES (SOURCE)'!A62</f>
        <v>LEVEL CODE</v>
      </c>
      <c r="B4" s="58" t="str">
        <f>'3. ALL COMPETENCES (SOURCE)'!B62</f>
        <v>LEVEL TITLE</v>
      </c>
      <c r="C4" s="114" t="str">
        <f>'3. ALL COMPETENCES (SOURCE)'!C62</f>
        <v>OVERALL COMPETENCE FOR THE LEVEL</v>
      </c>
      <c r="D4" s="114" t="str">
        <f>'3. ALL COMPETENCES (SOURCE)'!D62</f>
        <v>GENERAL SUPPORTING KNOWLEDGE AND UNDERSTANDING FOR THE LEVEL</v>
      </c>
      <c r="E4" s="60" t="str">
        <f>'3. ALL COMPETENCES (SOURCE)'!E62</f>
        <v>ASSOCIATED COMPETENCES FOR THE LEVEL</v>
      </c>
      <c r="F4" s="448" t="str">
        <f>'3. ALL COMPETENCES (SOURCE)'!F62</f>
        <v xml:space="preserve"> ASSESSMENT/CERTIFICATION EXAMPLES</v>
      </c>
      <c r="G4" s="449">
        <f>'3. ALL COMPETENCES (SOURCE)'!G62</f>
        <v>0</v>
      </c>
      <c r="H4" s="449">
        <f>'3. ALL COMPETENCES (SOURCE)'!H62</f>
        <v>0</v>
      </c>
    </row>
    <row r="5" spans="1:8" ht="141.75" outlineLevel="3" x14ac:dyDescent="0.25">
      <c r="A5" s="63" t="str">
        <f>'3. ALL COMPETENCES (SOURCE)'!A63</f>
        <v>HRM 4</v>
      </c>
      <c r="B5" s="72" t="str">
        <f>'3. ALL COMPETENCES (SOURCE)'!B63</f>
        <v>HUMAN RESOURCE MANAGEMENT. 
LEVEL 4</v>
      </c>
      <c r="C5" s="115" t="str">
        <f>'3. ALL COMPETENCES (SOURCE)'!C63</f>
        <v>Enable protected area system-wide availability of a protected areas work force that is sufficient in number, competent, adequately resourced and supported.</v>
      </c>
      <c r="D5" s="116" t="str">
        <f>'3. ALL COMPETENCES (SOURCE)'!D63</f>
        <v xml:space="preserve">• Principles and practices of human resource management at the organisational level.
• Relevant legislation, norms, standards and procedures.
• Relevant global best practice and examples (e.g. through IUCN, Conventions, CBD Programme of Work on Protected Areas).
</v>
      </c>
      <c r="E5" s="54" t="str">
        <f>'3. ALL COMPETENCES (SOURCE)'!E63</f>
        <v xml:space="preserve"> FRM 4; ORG 4; PPP 4; ADR 4; CAC 4; TEC 2</v>
      </c>
      <c r="F5" s="168" t="str">
        <f>'3. ALL COMPETENCES (SOURCE)'!F63</f>
        <v>EXAMPLE PERFORMANCE CRITERIA</v>
      </c>
      <c r="G5" s="168" t="str">
        <f>'3. ALL COMPETENCES (SOURCE)'!G63</f>
        <v>EXAMPLE MEANS OF ASSESSMENT</v>
      </c>
      <c r="H5" s="61" t="str">
        <f>'3. ALL COMPETENCES (SOURCE)'!H63</f>
        <v>RECOMMENDED PRIOR COMPETENCE REQUIREMENTS FOR THE LEVEL</v>
      </c>
    </row>
    <row r="6" spans="1:8" ht="37.5" outlineLevel="4" x14ac:dyDescent="0.25">
      <c r="A6" s="4" t="str">
        <f>'3. ALL COMPETENCES (SOURCE)'!A64</f>
        <v>Code</v>
      </c>
      <c r="B6" s="4" t="str">
        <f>'3. ALL COMPETENCES (SOURCE)'!B64</f>
        <v>Competence Statement. 
The individual should be able to:</v>
      </c>
      <c r="C6" s="123" t="str">
        <f>'3. ALL COMPETENCES (SOURCE)'!C64</f>
        <v>Details, scope and variations.
A brief explanation of the competence.</v>
      </c>
      <c r="D6" s="119" t="str">
        <f>'3. ALL COMPETENCES (SOURCE)'!D64</f>
        <v>Main specific knowledge requirements for the competence.</v>
      </c>
      <c r="E6" s="8" t="str">
        <f>'3. ALL COMPETENCES (SOURCE)'!E64</f>
        <v xml:space="preserve"> </v>
      </c>
      <c r="F6" s="175" t="str">
        <f>'3. ALL COMPETENCES (SOURCE)'!F64</f>
        <v>Example performance criteria for certification</v>
      </c>
      <c r="G6" s="175" t="str">
        <f>'3. ALL COMPETENCES (SOURCE)'!G64</f>
        <v>Example means of assessment</v>
      </c>
      <c r="H6" s="35" t="str">
        <f>'3. ALL COMPETENCES (SOURCE)'!H64</f>
        <v>UNI; HRM 3; CAC 3</v>
      </c>
    </row>
    <row r="7" spans="1:8" ht="135" outlineLevel="4" x14ac:dyDescent="0.25">
      <c r="A7" s="19" t="str">
        <f>'3. ALL COMPETENCES (SOURCE)'!A65</f>
        <v>HRM 4.1</v>
      </c>
      <c r="B7" s="85" t="str">
        <f>'3. ALL COMPETENCES (SOURCE)'!B65</f>
        <v>Institute system-wide human resource management policies and procedures.</v>
      </c>
      <c r="C7" s="6" t="str">
        <f>'3. ALL COMPETENCES (SOURCE)'!C65</f>
        <v xml:space="preserve">• Introducing comprehensive, system wide human resource management policies and procedures.
• Establishing norms for: numbers of personnel and organisational structures; standard job descriptions; required competences; transparent and merit based procedures for recruitment and advancement of personnel; training and professional development requirements; accident insurance; promoting equality of opportunity, diversity and inclusion across the PA system.
</v>
      </c>
      <c r="D7" s="6" t="str">
        <f>'3. ALL COMPETENCES (SOURCE)'!D65</f>
        <v>• National legislation for employment.
• Institutional norms and standards for employment and personnel management.</v>
      </c>
      <c r="E7" s="6">
        <f>'3. ALL COMPETENCES (SOURCE)'!E65</f>
        <v>0</v>
      </c>
      <c r="F7" s="6" t="str">
        <f>'3. ALL COMPETENCES (SOURCE)'!F65</f>
        <v>• Submit a comprehensive personnel policy, norms and standards for a PA managing organisation.
• Demonstrate supporting knowledge.</v>
      </c>
      <c r="G7" s="6" t="str">
        <f>'3. ALL COMPETENCES (SOURCE)'!G65</f>
        <v>• Accreditation of prior qualifications and experience.
• Evidence portfolio assessment.</v>
      </c>
      <c r="H7" s="3">
        <f>'3. ALL COMPETENCES (SOURCE)'!H65</f>
        <v>0</v>
      </c>
    </row>
    <row r="8" spans="1:8" ht="93" customHeight="1" outlineLevel="4" x14ac:dyDescent="0.25">
      <c r="A8" s="19" t="str">
        <f>'3. ALL COMPETENCES (SOURCE)'!A66</f>
        <v>HRM 4.2</v>
      </c>
      <c r="B8" s="85" t="str">
        <f>'3. ALL COMPETENCES (SOURCE)'!B66</f>
        <v xml:space="preserve">Develop and institutionalise capacity development programmes for protected area personnel. </v>
      </c>
      <c r="C8" s="6" t="str">
        <f>'3. ALL COMPETENCES (SOURCE)'!C66</f>
        <v xml:space="preserve">• Ensuring that capacity needs are identified and appropriate programmes of capacity development are made available to all personnel.
• Establishing organisational norms, budgets and programmes for capacity development.
• Introducing measures and opportunities for capacity development in the work place (e.g. coaching, mentoring, knowledge sharing, self-directed learning, access to e-learning).
• Working with universities, colleges and other providers to 
    - ensure that training and education programmes competences required for  protected area management.
    - ensure that that learning opportunities are available to employed staff (e.g. through modular programmes, e-learning, credit accumulation).
</v>
      </c>
      <c r="D8" s="6" t="str">
        <f>'3. ALL COMPETENCES (SOURCE)'!D66</f>
        <v>• Capacity needs of PA personnel and needs assessment techniques.
• Methods for building individual capacity.
• Availability of capacity development opportunities.
• Main providers of capacity development and training.</v>
      </c>
      <c r="E8" s="6">
        <f>'3. ALL COMPETENCES (SOURCE)'!E66</f>
        <v>0</v>
      </c>
      <c r="F8" s="6" t="str">
        <f>'3. ALL COMPETENCES (SOURCE)'!F66</f>
        <v>• Initiate a system wide strategy and action plan for capacity development.
• Demonstrate supporting knowledge.</v>
      </c>
      <c r="G8" s="6" t="str">
        <f>'3. ALL COMPETENCES (SOURCE)'!G66</f>
        <v>• Accreditation of prior qualifications and experience.
• Evidence portfolio assessment.</v>
      </c>
      <c r="H8" s="3">
        <f>'3. ALL COMPETENCES (SOURCE)'!H66</f>
        <v>0</v>
      </c>
    </row>
    <row r="9" spans="1:8" ht="121.5" customHeight="1" outlineLevel="4" x14ac:dyDescent="0.25">
      <c r="A9" s="19" t="str">
        <f>'3. ALL COMPETENCES (SOURCE)'!A67</f>
        <v>HRM 4.3</v>
      </c>
      <c r="B9" s="85" t="str">
        <f>'3. ALL COMPETENCES (SOURCE)'!B67</f>
        <v>Promote the professionalization of protected area management at the national level.</v>
      </c>
      <c r="C9" s="6" t="str">
        <f>'3. ALL COMPETENCES (SOURCE)'!C67</f>
        <v xml:space="preserve">• Introducing and promoting measures for increasing the professional status of PA management. 
• For example: official recognition of PA management as a profession/occupation, introduction of performance and competence standards, furthering opportunities for and access to training, education and professional development and to validated qualifications.
</v>
      </c>
      <c r="D9" s="6" t="str">
        <f>'3. ALL COMPETENCES (SOURCE)'!D67</f>
        <v>• The context for professional standards as they apply to other occupations.
• The national educational system.
• Protected area competence frameworks.</v>
      </c>
      <c r="E9" s="6">
        <f>'3. ALL COMPETENCES (SOURCE)'!E67</f>
        <v>0</v>
      </c>
      <c r="F9" s="6" t="str">
        <f>'3. ALL COMPETENCES (SOURCE)'!F67</f>
        <v>• Submit evidence of measures introduced at the national level for the professionalization of PA management 
• Demonstrate supporting knowledge.</v>
      </c>
      <c r="G9" s="6" t="str">
        <f>'3. ALL COMPETENCES (SOURCE)'!G67</f>
        <v>• Accreditation of prior qualifications and experience.
• Evidence portfolio assessment,</v>
      </c>
      <c r="H9" s="3">
        <f>'3. ALL COMPETENCES (SOURCE)'!H67</f>
        <v>0</v>
      </c>
    </row>
    <row r="10" spans="1:8" ht="116.25" customHeight="1" outlineLevel="4" x14ac:dyDescent="0.25">
      <c r="A10" s="19" t="str">
        <f>'3. ALL COMPETENCES (SOURCE)'!A68</f>
        <v>HRM 4.4</v>
      </c>
      <c r="B10" s="85" t="str">
        <f>'3. ALL COMPETENCES (SOURCE)'!B68</f>
        <v>Contribute to international initiatives for human resource management and capacity development in protected areas.</v>
      </c>
      <c r="C10" s="6" t="str">
        <f>'3. ALL COMPETENCES (SOURCE)'!C68</f>
        <v xml:space="preserve">• Making a significant and recognised contribution internationally to the field of human resource management and capacity development in protected areas. 
• For example: through publication of specialist guidance, active membership of an IUCN specialist group, conference presentations, provision of high level training etc.
</v>
      </c>
      <c r="D10" s="6" t="str">
        <f>'3. ALL COMPETENCES (SOURCE)'!D68</f>
        <v>• International examples and best practice in human resource management and capacity development.</v>
      </c>
      <c r="E10" s="6">
        <f>'3. ALL COMPETENCES (SOURCE)'!E68</f>
        <v>0</v>
      </c>
      <c r="F10" s="6" t="str">
        <f>'3. ALL COMPETENCES (SOURCE)'!F68</f>
        <v>• Submit evidence of extensive track record of contributions to international knowledge and good practice
• Demonstrate supporting knowledge.</v>
      </c>
      <c r="G10" s="6" t="str">
        <f>'3. ALL COMPETENCES (SOURCE)'!G68</f>
        <v>• Accreditation of prior qualifications and experience.
• Evidence portfolio assessment.</v>
      </c>
      <c r="H10" s="3">
        <f>'3. ALL COMPETENCES (SOURCE)'!H68</f>
        <v>0</v>
      </c>
    </row>
    <row r="11" spans="1:8" ht="56.25" outlineLevel="4" x14ac:dyDescent="0.25">
      <c r="A11" s="58" t="str">
        <f>'3. ALL COMPETENCES (SOURCE)'!A69</f>
        <v>LEVEL CODE</v>
      </c>
      <c r="B11" s="58" t="str">
        <f>'3. ALL COMPETENCES (SOURCE)'!B69</f>
        <v>LEVEL TITLE</v>
      </c>
      <c r="C11" s="114" t="str">
        <f>'3. ALL COMPETENCES (SOURCE)'!C69</f>
        <v>OVERALL COMPETENCE FOR THE LEVEL</v>
      </c>
      <c r="D11" s="114" t="str">
        <f>'3. ALL COMPETENCES (SOURCE)'!D69</f>
        <v>GENERAL SUPPORTING KNOWLEDGE AND UNDERSTANDING FOR THE LEVEL</v>
      </c>
      <c r="E11" s="60" t="str">
        <f>'3. ALL COMPETENCES (SOURCE)'!E69</f>
        <v>ASSOCIATED COMPETENCES FOR THE LEVEL</v>
      </c>
      <c r="F11" s="447" t="str">
        <f>'3. ALL COMPETENCES (SOURCE)'!F69</f>
        <v xml:space="preserve"> ASSESSMENT/CERTIFICATION EXAMPLES</v>
      </c>
      <c r="G11" s="447">
        <f>'3. ALL COMPETENCES (SOURCE)'!G69</f>
        <v>0</v>
      </c>
      <c r="H11" s="447">
        <f>'3. ALL COMPETENCES (SOURCE)'!H69</f>
        <v>0</v>
      </c>
    </row>
    <row r="12" spans="1:8" ht="94.5" outlineLevel="3" x14ac:dyDescent="0.25">
      <c r="A12" s="63" t="str">
        <f>'3. ALL COMPETENCES (SOURCE)'!A70</f>
        <v>HRM 3</v>
      </c>
      <c r="B12" s="72" t="str">
        <f>'3. ALL COMPETENCES (SOURCE)'!B70</f>
        <v>HUMAN RESOURCE MANAGEMENT. 
LEVEL 3</v>
      </c>
      <c r="C12" s="115" t="str">
        <f>'3. ALL COMPETENCES (SOURCE)'!C70</f>
        <v>Ensure that protected area personnel are competent, well organised, managed, led and motivated.</v>
      </c>
      <c r="D12" s="116" t="str">
        <f>'3. ALL COMPETENCES (SOURCE)'!D70</f>
        <v>• Legislation and organisational policy and procedures for HR management.
• Principles and practices of HR management in an organisation or community.
• Principles and practices of capacity assessment and development.</v>
      </c>
      <c r="E12" s="54" t="str">
        <f>'3. ALL COMPETENCES (SOURCE)'!E70</f>
        <v>FRM 3; ORG 3; PPP 3; ADR 3; CAC 3; TEC 2</v>
      </c>
      <c r="F12" s="168" t="str">
        <f>'3. ALL COMPETENCES (SOURCE)'!F70</f>
        <v>EXAMPLE PERFORMANCE CRITERIA</v>
      </c>
      <c r="G12" s="168" t="str">
        <f>'3. ALL COMPETENCES (SOURCE)'!G70</f>
        <v>EXAMPLE MEANS OF ASSESSMENT</v>
      </c>
      <c r="H12" s="61" t="str">
        <f>'3. ALL COMPETENCES (SOURCE)'!H70</f>
        <v>RECOMMENDED PRIOR COMPETENCE REQUIREMENTS FOR THE LEVEL</v>
      </c>
    </row>
    <row r="13" spans="1:8" ht="37.5" outlineLevel="4" x14ac:dyDescent="0.25">
      <c r="A13" s="4" t="str">
        <f>'3. ALL COMPETENCES (SOURCE)'!A71</f>
        <v>Code</v>
      </c>
      <c r="B13" s="4" t="str">
        <f>'3. ALL COMPETENCES (SOURCE)'!B71</f>
        <v>Competence Statement.
The individual should be able to:</v>
      </c>
      <c r="C13" s="123" t="str">
        <f>'3. ALL COMPETENCES (SOURCE)'!C71</f>
        <v>Details, scope and variations.
A brief explanation of the competence.</v>
      </c>
      <c r="D13" s="119" t="str">
        <f>'3. ALL COMPETENCES (SOURCE)'!D71</f>
        <v>Main specific knowledge requirements for the competence.</v>
      </c>
      <c r="E13" s="8" t="str">
        <f>'3. ALL COMPETENCES (SOURCE)'!E71</f>
        <v xml:space="preserve"> </v>
      </c>
      <c r="F13" s="175" t="str">
        <f>'3. ALL COMPETENCES (SOURCE)'!F71</f>
        <v>Example performance criteria for certification</v>
      </c>
      <c r="G13" s="175" t="str">
        <f>'3. ALL COMPETENCES (SOURCE)'!G71</f>
        <v>Example means of assessment</v>
      </c>
      <c r="H13" s="35" t="str">
        <f>'3. ALL COMPETENCES (SOURCE)'!H71</f>
        <v>UNI; HRM 2; CAC 2</v>
      </c>
    </row>
    <row r="14" spans="1:8" ht="105" outlineLevel="4" x14ac:dyDescent="0.25">
      <c r="A14" s="19" t="str">
        <f>'3. ALL COMPETENCES (SOURCE)'!A72</f>
        <v>HRM 3.1</v>
      </c>
      <c r="B14" s="85" t="str">
        <f>'3. ALL COMPETENCES (SOURCE)'!B72</f>
        <v>Identify personnel needs and structures for a protected area administration, define position descriptions and set performance standards.</v>
      </c>
      <c r="C14" s="6" t="str">
        <f>'3. ALL COMPETENCES (SOURCE)'!C72</f>
        <v xml:space="preserve">• Developing organisational structures and assigning personnel to positions in the structure. 
• Identifying competences required for all positions.
• Preparing descriptions and performance requirements for all positions.
</v>
      </c>
      <c r="D14" s="6" t="str">
        <f>'3. ALL COMPETENCES (SOURCE)'!D72</f>
        <v xml:space="preserve">• Norms for organisational structures, job descriptions etc.
• Options of personnel organisation and institutional structures (e.g. vertical or horizontal structures).
• Competence based approaches to human resource planning and management.
</v>
      </c>
      <c r="E14" s="6">
        <f>'3. ALL COMPETENCES (SOURCE)'!E72</f>
        <v>0</v>
      </c>
      <c r="F14" s="6" t="str">
        <f>'3. ALL COMPETENCES (SOURCE)'!F72</f>
        <v>• Submit a detailed staffing structure, plan and position descriptions for the PA.
• Demonstrate supporting knowledge.</v>
      </c>
      <c r="G14" s="6" t="str">
        <f>'3. ALL COMPETENCES (SOURCE)'!G72</f>
        <v>• Accreditation of prior qualifications and experience.
• Evidence portfolio assessment.</v>
      </c>
      <c r="H14" s="3">
        <f>'3. ALL COMPETENCES (SOURCE)'!H72</f>
        <v>0</v>
      </c>
    </row>
    <row r="15" spans="1:8" ht="120" outlineLevel="4" x14ac:dyDescent="0.25">
      <c r="A15" s="19" t="str">
        <f>'3. ALL COMPETENCES (SOURCE)'!A73</f>
        <v>HRM 3.2</v>
      </c>
      <c r="B15" s="85" t="str">
        <f>'3. ALL COMPETENCES (SOURCE)'!B73</f>
        <v>Oversee and ensure adoption of comprehensive personnel procedures within a protected area administration.</v>
      </c>
      <c r="C15" s="6" t="str">
        <f>'3. ALL COMPETENCES (SOURCE)'!C73</f>
        <v xml:space="preserve">• Ensuring fair and transparent compliance with procedures for staff recruitment, advancement, evaluation, grievance, discipline etc.
• Ensuring compliance with labour and employment law, norms for employment of PA personnel, standards for equality, opportunity and diversity.
• 'Personnel' include permanent and temporary staff, volunteers, helpers and regular collaborators.
</v>
      </c>
      <c r="D15" s="6" t="str">
        <f>'3. ALL COMPETENCES (SOURCE)'!D73</f>
        <v xml:space="preserve">• Norms and standards for personnel procedures. </v>
      </c>
      <c r="E15" s="6">
        <f>'3. ALL COMPETENCES (SOURCE)'!E73</f>
        <v>0</v>
      </c>
      <c r="F15" s="6" t="str">
        <f>'3. ALL COMPETENCES (SOURCE)'!F73</f>
        <v>• Submit evidence of existence and implementation of full range of personnel procedures for the PA.
• Demonstrate supporting knowledge.</v>
      </c>
      <c r="G15" s="6" t="str">
        <f>'3. ALL COMPETENCES (SOURCE)'!G73</f>
        <v>• Accreditation of prior qualifications and experience.
• Evidence portfolio assessment.</v>
      </c>
      <c r="H15" s="3">
        <f>'3. ALL COMPETENCES (SOURCE)'!H73</f>
        <v>0</v>
      </c>
    </row>
    <row r="16" spans="1:8" ht="135" outlineLevel="4" x14ac:dyDescent="0.25">
      <c r="A16" s="19" t="str">
        <f>'3. ALL COMPETENCES (SOURCE)'!A74</f>
        <v>HRM 3.3</v>
      </c>
      <c r="B16" s="85" t="str">
        <f>'3. ALL COMPETENCES (SOURCE)'!B74</f>
        <v>Ensure suitable working conditions, welfare, health, safety and security for personnel and other users of a protected area.</v>
      </c>
      <c r="C16" s="6" t="str">
        <f>'3. ALL COMPETENCES (SOURCE)'!C74</f>
        <v>• Ensuring safe and healthy working conditions for personnel (full time staff, part time staff, volunteers, collaborators).
• Ensuring that infrastructure and equipment are safe and well maintained. 
• Conducting risk assessments for work activities.
• Providing and maintaining first aid equipment and facilities.
• Implementing special measures to ensure the security of vulnerabel staff.
• Developing procedures for dealing with emergencies. 
• Providing access to accident and health insurance for personnel.
• Providing required instruction, briefings and training.</v>
      </c>
      <c r="D16" s="6" t="str">
        <f>'3. ALL COMPETENCES (SOURCE)'!D74</f>
        <v>• Health and safety legislation. 
• Risk assessment and health and safety audit and planning procedures.
• Security audit techniques.
• Main risks and hazards affecting PA personnel.</v>
      </c>
      <c r="E16" s="6">
        <f>'3. ALL COMPETENCES (SOURCE)'!E74</f>
        <v>0</v>
      </c>
      <c r="F16" s="6" t="str">
        <f>'3. ALL COMPETENCES (SOURCE)'!F74</f>
        <v>• Submit a welfare, health and safety assessment or audit, policy and plan for the PA.
• Submit evidence that policy and plan are implemented.
• Demonstrate supporting knowledge.</v>
      </c>
      <c r="G16" s="6" t="str">
        <f>'3. ALL COMPETENCES (SOURCE)'!G74</f>
        <v>• Accreditation of prior qualifications and experience.
• Evidence portfolio assessment.</v>
      </c>
      <c r="H16" s="3">
        <f>'3. ALL COMPETENCES (SOURCE)'!H74</f>
        <v>0</v>
      </c>
    </row>
    <row r="17" spans="1:8" ht="180" outlineLevel="4" x14ac:dyDescent="0.25">
      <c r="A17" s="19" t="str">
        <f>'3. ALL COMPETENCES (SOURCE)'!A75</f>
        <v>HRM 3.4</v>
      </c>
      <c r="B17" s="85" t="str">
        <f>'3. ALL COMPETENCES (SOURCE)'!B75</f>
        <v>Identify capacity development needs of personnel, stakeholders and partners.</v>
      </c>
      <c r="C17" s="6" t="str">
        <f>'3. ALL COMPETENCES (SOURCE)'!C75</f>
        <v xml:space="preserve">• Conducting structured assessments of capacity development needs.
• Recommending programmes of capacity development according to needs analysis, competences needs and requirements/capacities of target groups.
</v>
      </c>
      <c r="D17" s="6" t="str">
        <f>'3. ALL COMPETENCES (SOURCE)'!D75</f>
        <v>• Capacity needs assessment and analysis procedures.
• Training and learning approaches and techniques.
• Range of learning and training opportunities available.</v>
      </c>
      <c r="E17" s="6">
        <f>'3. ALL COMPETENCES (SOURCE)'!E75</f>
        <v>0</v>
      </c>
      <c r="F17" s="6" t="str">
        <f>'3. ALL COMPETENCES (SOURCE)'!F75</f>
        <v>• Submit a needs assessment and capacity development plan for PA personnel and other stakeholders.
• Submit evidence of providing access to learning and training opportunities for all personnel.
• Demonstrate supporting knowledge.</v>
      </c>
      <c r="G17" s="6" t="str">
        <f>'3. ALL COMPETENCES (SOURCE)'!G75</f>
        <v>• Accreditation of prior qualifications and experience.
• Evidence portfolio assessment.</v>
      </c>
      <c r="H17" s="3">
        <f>'3. ALL COMPETENCES (SOURCE)'!H75</f>
        <v>0</v>
      </c>
    </row>
    <row r="18" spans="1:8" ht="150" outlineLevel="4" x14ac:dyDescent="0.25">
      <c r="A18" s="19" t="str">
        <f>'3. ALL COMPETENCES (SOURCE)'!A76</f>
        <v>HRM 3.5</v>
      </c>
      <c r="B18" s="85" t="str">
        <f>'3. ALL COMPETENCES (SOURCE)'!B76</f>
        <v>Institute capacity development programmes for protected area personnel, stakeholders and partners.</v>
      </c>
      <c r="C18" s="6" t="str">
        <f>'3. ALL COMPETENCES (SOURCE)'!C76</f>
        <v xml:space="preserve">• Providing access to relevant learning and training and learning opportunities for all personnel. Opportunities should include:
 - Formal learning leading to recognised qualifications.
 - Short term training.
 - Competence based learning.
• Informal learning in the work place (e.g. coaching, mentoring, knowledge and skills sharing).
• Collection and evaluation of results and impacts of capacity development..
</v>
      </c>
      <c r="D18" s="6" t="str">
        <f>'3. ALL COMPETENCES (SOURCE)'!D76</f>
        <v xml:space="preserve">• Principles of adult learning.
• Development needs of personnel (staff, stakeholders, partners etc.).
• Capacity development principles and practices.
• Opportunities for building individual capacity (formal and informal).
•  Options for workplace learning (in addition to training).
</v>
      </c>
      <c r="E18" s="6">
        <f>'3. ALL COMPETENCES (SOURCE)'!E76</f>
        <v>0</v>
      </c>
      <c r="F18" s="6" t="str">
        <f>'3. ALL COMPETENCES (SOURCE)'!F76</f>
        <v>• Submit evidence of providing access to learning and training opportunities for a wide range of personnel.
• Demonstrate supporting knowledge.</v>
      </c>
      <c r="G18" s="6" t="str">
        <f>'3. ALL COMPETENCES (SOURCE)'!G76</f>
        <v>• Accreditation of prior qualifications and experience.
• Evidence portfolio assessment. and interview.
• Testimony of personnel.</v>
      </c>
      <c r="H18" s="3">
        <f>'3. ALL COMPETENCES (SOURCE)'!H76</f>
        <v>0</v>
      </c>
    </row>
    <row r="19" spans="1:8" ht="56.25" customHeight="1" outlineLevel="4" x14ac:dyDescent="0.25">
      <c r="A19" s="58" t="str">
        <f>'3. ALL COMPETENCES (SOURCE)'!A77</f>
        <v>LEVEL CODE</v>
      </c>
      <c r="B19" s="58" t="str">
        <f>'3. ALL COMPETENCES (SOURCE)'!B77</f>
        <v>LEVEL TITLE</v>
      </c>
      <c r="C19" s="114" t="str">
        <f>'3. ALL COMPETENCES (SOURCE)'!C77</f>
        <v>OVERALL COMPETENCE FOR THE LEVEL</v>
      </c>
      <c r="D19" s="114" t="str">
        <f>'3. ALL COMPETENCES (SOURCE)'!D77</f>
        <v>GENERAL SUPPORTING KNOWLEDGE AND UNDERSTANDING FOR THE LEVEL</v>
      </c>
      <c r="E19" s="60" t="str">
        <f>'3. ALL COMPETENCES (SOURCE)'!E77</f>
        <v>ASSOCIATED COMPETENCES FOR THE LEVEL</v>
      </c>
      <c r="F19" s="447" t="str">
        <f>'3. ALL COMPETENCES (SOURCE)'!F77</f>
        <v xml:space="preserve"> ASSESSMENT/CERTIFICATION EXAMPLES</v>
      </c>
      <c r="G19" s="447">
        <f>'3. ALL COMPETENCES (SOURCE)'!G77</f>
        <v>0</v>
      </c>
      <c r="H19" s="447">
        <f>'3. ALL COMPETENCES (SOURCE)'!H77</f>
        <v>0</v>
      </c>
    </row>
    <row r="20" spans="1:8" ht="56.25" outlineLevel="3" x14ac:dyDescent="0.35">
      <c r="A20" s="63" t="str">
        <f>'3. ALL COMPETENCES (SOURCE)'!A78</f>
        <v>HRM 2</v>
      </c>
      <c r="B20" s="72" t="str">
        <f>'3. ALL COMPETENCES (SOURCE)'!B78</f>
        <v>HUMAN RESOURCE MANAGEMENT. 
LEVEL 2</v>
      </c>
      <c r="C20" s="124" t="str">
        <f>'3. ALL COMPETENCES (SOURCE)'!C78</f>
        <v>Lead and support teams and individuals conducting protected area work.</v>
      </c>
      <c r="D20" s="116" t="str">
        <f>'3. ALL COMPETENCES (SOURCE)'!D78</f>
        <v>• Main elements of HR management.
• Principles of effective capacity development.</v>
      </c>
      <c r="E20" s="54" t="str">
        <f>'3. ALL COMPETENCES (SOURCE)'!E78</f>
        <v>FRM 2; CAC 2; TEC 2; ADR 2</v>
      </c>
      <c r="F20" s="168" t="str">
        <f>'3. ALL COMPETENCES (SOURCE)'!F78</f>
        <v>EXAMPLE PERFORMANCE CRITERIA</v>
      </c>
      <c r="G20" s="168" t="str">
        <f>'3. ALL COMPETENCES (SOURCE)'!G78</f>
        <v>EXAMPLE MEANS OF ASSESSMENT</v>
      </c>
      <c r="H20" s="61" t="str">
        <f>'3. ALL COMPETENCES (SOURCE)'!H78</f>
        <v>RECOMMENDED PRIOR COMPETENCE REQUIREMENTS FOR THE LEVEL</v>
      </c>
    </row>
    <row r="21" spans="1:8" ht="37.5" outlineLevel="4" x14ac:dyDescent="0.25">
      <c r="A21" s="4" t="str">
        <f>'3. ALL COMPETENCES (SOURCE)'!A79</f>
        <v>Code</v>
      </c>
      <c r="B21" s="4" t="str">
        <f>'3. ALL COMPETENCES (SOURCE)'!B79</f>
        <v>Competence Statement.
The individual should be able to:</v>
      </c>
      <c r="C21" s="123" t="str">
        <f>'3. ALL COMPETENCES (SOURCE)'!C79</f>
        <v>Details, scope and variations. 
A brief explanation of the competence.</v>
      </c>
      <c r="D21" s="119" t="str">
        <f>'3. ALL COMPETENCES (SOURCE)'!D79</f>
        <v>Main specific knowledge requirements for the competence.</v>
      </c>
      <c r="E21" s="8" t="str">
        <f>'3. ALL COMPETENCES (SOURCE)'!E79</f>
        <v xml:space="preserve"> </v>
      </c>
      <c r="F21" s="175" t="str">
        <f>'3. ALL COMPETENCES (SOURCE)'!F79</f>
        <v>Example performance criteria for certification</v>
      </c>
      <c r="G21" s="175" t="str">
        <f>'3. ALL COMPETENCES (SOURCE)'!G79</f>
        <v>Example means of assessment</v>
      </c>
      <c r="H21" s="35" t="str">
        <f>'3. ALL COMPETENCES (SOURCE)'!H79</f>
        <v>UNI; HRM 1; CAC 1</v>
      </c>
    </row>
    <row r="22" spans="1:8" ht="81.75" customHeight="1" outlineLevel="4" x14ac:dyDescent="0.25">
      <c r="A22" s="19" t="str">
        <f>'3. ALL COMPETENCES (SOURCE)'!A80</f>
        <v>HRM 2.1</v>
      </c>
      <c r="B22" s="84" t="str">
        <f>'3. ALL COMPETENCES (SOURCE)'!B80</f>
        <v>Prepare work plans and monitor their implementation.</v>
      </c>
      <c r="C22" s="6" t="str">
        <f>'3. ALL COMPETENCES (SOURCE)'!C80</f>
        <v xml:space="preserve">• Developing detailed work plans for teams and individuals.
• Identifying personnel and resources required to implement work plans.
• Monitoring and guiding performance of staff and checking results. 
• Providing feedback of teams and individuals.
• Providing reports to senior staff.
</v>
      </c>
      <c r="D22" s="6" t="str">
        <f>'3. ALL COMPETENCES (SOURCE)'!D80</f>
        <v>• Personnel procedures of the PA.
• The goals and objectives and required outputs of the management plan and work plans of the protected area.
• Structured approaches to work planning.</v>
      </c>
      <c r="E22" s="6">
        <f>'3. ALL COMPETENCES (SOURCE)'!E80</f>
        <v>0</v>
      </c>
      <c r="F22" s="6" t="str">
        <f>'3. ALL COMPETENCES (SOURCE)'!F80</f>
        <v>• Submit evidence of structured planning of work of teams and individuals.
• Demonstrate supporting knowledge.</v>
      </c>
      <c r="G22" s="6" t="str">
        <f>'3. ALL COMPETENCES (SOURCE)'!G80</f>
        <v>• Evidence portfolio assessment. 
• Testimony from supervised staff and supervisors.
• Test of knowledge.
• Accreditation of prior qualifications and experience.</v>
      </c>
      <c r="H22" s="3">
        <f>'3. ALL COMPETENCES (SOURCE)'!H80</f>
        <v>0</v>
      </c>
    </row>
    <row r="23" spans="1:8" ht="75" customHeight="1" outlineLevel="4" x14ac:dyDescent="0.25">
      <c r="A23" s="19" t="str">
        <f>'3. ALL COMPETENCES (SOURCE)'!A81</f>
        <v>HRM 2.2</v>
      </c>
      <c r="B23" s="84" t="str">
        <f>'3. ALL COMPETENCES (SOURCE)'!B81</f>
        <v>Supervise, motivate and evaluate performance of individuals and teams.</v>
      </c>
      <c r="C23" s="6" t="str">
        <f>'3. ALL COMPETENCES (SOURCE)'!C81</f>
        <v>• Providing detailed instructions and direction to individuals and teams.
• Ensuring observance of personnel procedures.
• Ensuring health, safety and welfare of personnel.
• Ensuring effective and efficient completion of assigned tasks. 
• Providing feedback on performance and guidance on improvement.</v>
      </c>
      <c r="D23" s="6" t="str">
        <f>'3. ALL COMPETENCES (SOURCE)'!D81</f>
        <v xml:space="preserve">• Personnel procedures of the PA.
• Motivational and instructional techniques.
• Technical details of the tasks to be completed.
</v>
      </c>
      <c r="E23" s="6">
        <f>'3. ALL COMPETENCES (SOURCE)'!E81</f>
        <v>0</v>
      </c>
      <c r="F23" s="6" t="str">
        <f>'3. ALL COMPETENCES (SOURCE)'!F81</f>
        <v>• Submit evidence of effective instruction and leadership of work teams in a range of tasks.
• Demonstrate supporting knowledge.</v>
      </c>
      <c r="G23" s="6" t="str">
        <f>'3. ALL COMPETENCES (SOURCE)'!G81</f>
        <v>• Evidence portfolio assessment. 
• Testimony from supervised staff and supervisors.
• Test of knowledge.
• Accreditation of prior qualifications and experience.</v>
      </c>
      <c r="H23" s="3">
        <f>'3. ALL COMPETENCES (SOURCE)'!H81</f>
        <v>0</v>
      </c>
    </row>
    <row r="24" spans="1:8" ht="105" outlineLevel="4" x14ac:dyDescent="0.25">
      <c r="A24" s="19" t="str">
        <f>'3. ALL COMPETENCES (SOURCE)'!A82</f>
        <v>HRM 2.3</v>
      </c>
      <c r="B24" s="84" t="str">
        <f>'3. ALL COMPETENCES (SOURCE)'!B82</f>
        <v>Identify causes of poor performance and workplace conflicts and recommend appropriate action.</v>
      </c>
      <c r="C24" s="6" t="str">
        <f>'3. ALL COMPETENCES (SOURCE)'!C82</f>
        <v xml:space="preserve">• Identifying reasons for substandard performance by individuals and teams.
• Taking steps to rectify issues.
• Providing reports to senior management and initiating formal procedures if required.
</v>
      </c>
      <c r="D24" s="6" t="str">
        <f>'3. ALL COMPETENCES (SOURCE)'!D82</f>
        <v>• Communication techniques for listening and providing feedback.
• Conflict resolution techniques.
• Personnel procedures of the PA.</v>
      </c>
      <c r="E24" s="6">
        <f>'3. ALL COMPETENCES (SOURCE)'!E82</f>
        <v>0</v>
      </c>
      <c r="F24" s="6" t="str">
        <f>'3. ALL COMPETENCES (SOURCE)'!F82</f>
        <v>• Submit evidence of resolution of at least three performance related issues with supervised individuals.
• Demonstrate supporting knowledge.</v>
      </c>
      <c r="G24" s="6" t="str">
        <f>'3. ALL COMPETENCES (SOURCE)'!G82</f>
        <v>• Evidence portfolio assessment. 
• Observation/simulation assessment.
• Testimony from supervised staff and supervisors.
• Test of knowledge.
• Accreditation of prior qualifications and experience.</v>
      </c>
      <c r="H24" s="3">
        <f>'3. ALL COMPETENCES (SOURCE)'!H82</f>
        <v>0</v>
      </c>
    </row>
    <row r="25" spans="1:8" ht="105" outlineLevel="4" x14ac:dyDescent="0.25">
      <c r="A25" s="19" t="str">
        <f>'3. ALL COMPETENCES (SOURCE)'!A83</f>
        <v>HRM 2.4</v>
      </c>
      <c r="B25" s="84" t="str">
        <f>'3. ALL COMPETENCES (SOURCE)'!B83</f>
        <v>Plan and organise delivery of training and learning activities.</v>
      </c>
      <c r="C25" s="6" t="str">
        <f>'3. ALL COMPETENCES (SOURCE)'!C83</f>
        <v xml:space="preserve">• Preparing training and learning plans according to identified needs.
• Designing and short training courses, sessions/events involving both theoretical and practical elements.
• Organising training/learning programmes, engaging trainers, coordinating with training organisations etc. 
</v>
      </c>
      <c r="D25" s="6" t="str">
        <f>'3. ALL COMPETENCES (SOURCE)'!D83</f>
        <v xml:space="preserve">• Training and learning needs assessment techniques.
• Options for provision and delivery of training and learning.
• Methods for assessing impact of training and learning.
</v>
      </c>
      <c r="E25" s="6">
        <f>'3. ALL COMPETENCES (SOURCE)'!E83</f>
        <v>0</v>
      </c>
      <c r="F25" s="6" t="str">
        <f>'3. ALL COMPETENCES (SOURCE)'!F83</f>
        <v>• Submit evidence of successful planning and delivery of at least 5 days’ structured training for small groups.
• Demonstrate supporting knowledge.</v>
      </c>
      <c r="G25" s="6" t="str">
        <f>'3. ALL COMPETENCES (SOURCE)'!G83</f>
        <v>• Evidence portfolio assessment. 
• Observation/simulation assessment.
• Testimony from training participants.
• Oral/written test of knowledge.
• Accreditation of prior qualifications and experience.</v>
      </c>
      <c r="H25" s="3">
        <f>'3. ALL COMPETENCES (SOURCE)'!H83</f>
        <v>0</v>
      </c>
    </row>
    <row r="26" spans="1:8" ht="120" outlineLevel="4" x14ac:dyDescent="0.25">
      <c r="A26" s="19" t="str">
        <f>'3. ALL COMPETENCES (SOURCE)'!A84</f>
        <v>HRM 2.5</v>
      </c>
      <c r="B26" s="84" t="str">
        <f>'3. ALL COMPETENCES (SOURCE)'!B84</f>
        <v>Maintain personnel and activity records.</v>
      </c>
      <c r="C26" s="6" t="str">
        <f>'3. ALL COMPETENCES (SOURCE)'!C84</f>
        <v>• Collating and storing time sheets, attendance records and activity records.
• Keeping updated records of individual personnel employed by the organisation (full time, part time, contract staff, consultants, volunteers).
• Records may include individuals’ employment history, accomplishments, goals, feedback, disciplinary action (if any), capacity development, recognition and promotions.
• Ensuring that records are secure and comply with data protection legislation.</v>
      </c>
      <c r="D26" s="6" t="str">
        <f>'3. ALL COMPETENCES (SOURCE)'!D84</f>
        <v>• Personnel file procedures and systems of the organisation.
• Data protection and security legislation and requirements.</v>
      </c>
      <c r="E26" s="6">
        <f>'3. ALL COMPETENCES (SOURCE)'!E84</f>
        <v>0</v>
      </c>
      <c r="F26" s="6" t="str">
        <f>'3. ALL COMPETENCES (SOURCE)'!F84</f>
        <v>• Submit evidence of successful planning and delivery of at least 5 days’ structured training for small groups.
• Demonstrate supporting knowledge.</v>
      </c>
      <c r="G26" s="6" t="str">
        <f>'3. ALL COMPETENCES (SOURCE)'!G84</f>
        <v>• Evidence portfolio assessment. 
• Observation/simulation assessment.
• Testimony from training participants.
• Oral/written test of knowledge.
• Accreditation of prior qualifications and experience.</v>
      </c>
      <c r="H26" s="3">
        <f>'3. ALL COMPETENCES (SOURCE)'!H84</f>
        <v>0</v>
      </c>
    </row>
    <row r="27" spans="1:8" ht="56.25" customHeight="1" outlineLevel="2" x14ac:dyDescent="0.25">
      <c r="A27" s="58" t="str">
        <f>'3. ALL COMPETENCES (SOURCE)'!A85</f>
        <v>LEVEL CODE</v>
      </c>
      <c r="B27" s="58" t="str">
        <f>'3. ALL COMPETENCES (SOURCE)'!B85</f>
        <v>LEVEL TITLE</v>
      </c>
      <c r="C27" s="114" t="str">
        <f>'3. ALL COMPETENCES (SOURCE)'!C85</f>
        <v>OVERALL COMPETENCE FOR THE LEVEL</v>
      </c>
      <c r="D27" s="114" t="str">
        <f>'3. ALL COMPETENCES (SOURCE)'!D85</f>
        <v>GENERAL SUPPORTING KNOWLEDGE AND UNDERSTANDING FOR THE LEVEL</v>
      </c>
      <c r="E27" s="60" t="str">
        <f>'3. ALL COMPETENCES (SOURCE)'!E85</f>
        <v>ASSOCIATED COMPETENCES FOR THE LEVEL</v>
      </c>
      <c r="F27" s="447" t="str">
        <f>'3. ALL COMPETENCES (SOURCE)'!F85</f>
        <v xml:space="preserve"> ASSESSMENT/CERTIFICATION EXAMPLES</v>
      </c>
      <c r="G27" s="447">
        <f>'3. ALL COMPETENCES (SOURCE)'!G85</f>
        <v>0</v>
      </c>
      <c r="H27" s="447">
        <f>'3. ALL COMPETENCES (SOURCE)'!H85</f>
        <v>0</v>
      </c>
    </row>
    <row r="28" spans="1:8" ht="56.25" outlineLevel="3" x14ac:dyDescent="0.25">
      <c r="A28" s="63" t="str">
        <f>'3. ALL COMPETENCES (SOURCE)'!A86</f>
        <v>HRM 1</v>
      </c>
      <c r="B28" s="72" t="str">
        <f>'3. ALL COMPETENCES (SOURCE)'!B86</f>
        <v>HUMAN RESOURCE MANAGEMENT. 
LEVEL 1</v>
      </c>
      <c r="C28" s="115" t="str">
        <f>'3. ALL COMPETENCES (SOURCE)'!C86</f>
        <v>Supervise and instruct small work teams to complete specific tasks</v>
      </c>
      <c r="D28" s="125" t="str">
        <f>'3. ALL COMPETENCES (SOURCE)'!D86</f>
        <v>• Relevant policies and operating procedures.</v>
      </c>
      <c r="E28" s="52" t="str">
        <f>'3. ALL COMPETENCES (SOURCE)'!E86</f>
        <v>FRM 1; CAC 1; TEC 1; ADR 1</v>
      </c>
      <c r="F28" s="168" t="str">
        <f>'3. ALL COMPETENCES (SOURCE)'!F86</f>
        <v>EXAMPLE PERFORMANCE CRITERIA</v>
      </c>
      <c r="G28" s="168" t="str">
        <f>'3. ALL COMPETENCES (SOURCE)'!G86</f>
        <v>EXAMPLE MEANS OF ASSESSMENT</v>
      </c>
      <c r="H28" s="61" t="str">
        <f>'3. ALL COMPETENCES (SOURCE)'!H86</f>
        <v>RECOMMENDED PRIOR COMPETENCE REQUIREMENTS FOR THE LEVEL</v>
      </c>
    </row>
    <row r="29" spans="1:8" ht="56.25" customHeight="1" outlineLevel="4" x14ac:dyDescent="0.25">
      <c r="A29" s="4" t="str">
        <f>'3. ALL COMPETENCES (SOURCE)'!A87</f>
        <v>Code</v>
      </c>
      <c r="B29" s="4" t="str">
        <f>'3. ALL COMPETENCES (SOURCE)'!B87</f>
        <v>Competence Statement.
The individual should be able to:</v>
      </c>
      <c r="C29" s="123" t="str">
        <f>'3. ALL COMPETENCES (SOURCE)'!C87</f>
        <v>Details, scope and variations. 
A brief explanation of the competence.</v>
      </c>
      <c r="D29" s="119" t="str">
        <f>'3. ALL COMPETENCES (SOURCE)'!D87</f>
        <v>Main specific knowledge requirements for the competence.</v>
      </c>
      <c r="E29" s="8" t="str">
        <f>'3. ALL COMPETENCES (SOURCE)'!E87</f>
        <v xml:space="preserve"> </v>
      </c>
      <c r="F29" s="175" t="str">
        <f>'3. ALL COMPETENCES (SOURCE)'!F87</f>
        <v>Example performance criteria for certification</v>
      </c>
      <c r="G29" s="175" t="str">
        <f>'3. ALL COMPETENCES (SOURCE)'!G87</f>
        <v>Example means of assessment</v>
      </c>
      <c r="H29" s="35" t="str">
        <f>'3. ALL COMPETENCES (SOURCE)'!H87</f>
        <v>UNI</v>
      </c>
    </row>
    <row r="30" spans="1:8" ht="72" customHeight="1" outlineLevel="4" x14ac:dyDescent="0.25">
      <c r="A30" s="19" t="str">
        <f>'3. ALL COMPETENCES (SOURCE)'!A88</f>
        <v>HRM 1.1</v>
      </c>
      <c r="B30" s="394" t="str">
        <f>'3. ALL COMPETENCES (SOURCE)'!B88</f>
        <v>Supervise and motivate work groups in completing practical tasks.</v>
      </c>
      <c r="C30" s="395" t="str">
        <f>'3. ALL COMPETENCES (SOURCE)'!C88</f>
        <v>• Ensuring that small work groups complete assigned practical tasks (field work, clerical, administrative etc.) in an effective and efficient way, according to instructions.</v>
      </c>
      <c r="D30" s="395" t="str">
        <f>'3. ALL COMPETENCES (SOURCE)'!D88</f>
        <v>• Basic supervisory and motivational techniques.
• Personnel procedures of the organisation.
• Details of technical tasks to be completed.</v>
      </c>
      <c r="E30" s="395">
        <f>'3. ALL COMPETENCES (SOURCE)'!E88</f>
        <v>0</v>
      </c>
      <c r="F30" s="395" t="str">
        <f>'3. ALL COMPETENCES (SOURCE)'!F88</f>
        <v>• Demonstrate effective leadership of small work groups in completion of assigned tasks. 
• Demonstrate supporting knowledge.</v>
      </c>
      <c r="G30" s="395" t="str">
        <f>'3. ALL COMPETENCES (SOURCE)'!G88</f>
        <v>• Practical test/observation/ simulation.
• Feedback from supervised personnel.
• Oral test of knowledge.</v>
      </c>
      <c r="H30" s="19">
        <f>'3. ALL COMPETENCES (SOURCE)'!H88</f>
        <v>0</v>
      </c>
    </row>
    <row r="31" spans="1:8" ht="90" outlineLevel="4" x14ac:dyDescent="0.25">
      <c r="A31" s="19" t="str">
        <f>'3. ALL COMPETENCES (SOURCE)'!A89</f>
        <v>HRM 1.2</v>
      </c>
      <c r="B31" s="394" t="str">
        <f>'3. ALL COMPETENCES (SOURCE)'!B89</f>
        <v>Maintain work records.</v>
      </c>
      <c r="C31" s="395" t="str">
        <f>'3. ALL COMPETENCES (SOURCE)'!C89</f>
        <v xml:space="preserve">• Completing time sheets and activity records correctly for self and for work teams.
</v>
      </c>
      <c r="D31" s="395" t="str">
        <f>'3. ALL COMPETENCES (SOURCE)'!D89</f>
        <v>• Work record systems of the organisation.</v>
      </c>
      <c r="E31" s="395">
        <f>'3. ALL COMPETENCES (SOURCE)'!E89</f>
        <v>0</v>
      </c>
      <c r="F31" s="395" t="str">
        <f>'3. ALL COMPETENCES (SOURCE)'!F89</f>
        <v>• Demonstrate correct completion of required work records and time sheets. 
• Demonstrate supporting knowledge.</v>
      </c>
      <c r="G31" s="395" t="str">
        <f>'3. ALL COMPETENCES (SOURCE)'!G89</f>
        <v>• Examination of documentation.
• Oral test of knowledge.</v>
      </c>
      <c r="H31" s="19">
        <f>'3. ALL COMPETENCES (SOURCE)'!H89</f>
        <v>0</v>
      </c>
    </row>
  </sheetData>
  <mergeCells count="6">
    <mergeCell ref="F27:H27"/>
    <mergeCell ref="A1:E1"/>
    <mergeCell ref="F1:H1"/>
    <mergeCell ref="F4:H4"/>
    <mergeCell ref="F11:H11"/>
    <mergeCell ref="F19:H19"/>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H35"/>
  <sheetViews>
    <sheetView showZeros="0" topLeftCell="A23" zoomScale="50" zoomScaleNormal="50" zoomScaleSheetLayoutView="74" workbookViewId="0">
      <selection activeCell="I29" sqref="I1:I1048576"/>
    </sheetView>
  </sheetViews>
  <sheetFormatPr defaultRowHeight="15" outlineLevelRow="4" outlineLevelCol="2" x14ac:dyDescent="0.25"/>
  <cols>
    <col min="1" max="1" width="22" customWidth="1"/>
    <col min="2" max="2" width="58.28515625" customWidth="1"/>
    <col min="3" max="3" width="69.85546875" customWidth="1" outlineLevel="1"/>
    <col min="4" max="4" width="49.140625" customWidth="1" outlineLevel="1"/>
    <col min="5" max="5" width="26.140625" customWidth="1" outlineLevel="1"/>
    <col min="6" max="6" width="28.140625" customWidth="1" outlineLevel="1"/>
    <col min="7" max="8" width="41.5703125" customWidth="1" outlineLevel="2"/>
  </cols>
  <sheetData>
    <row r="1" spans="1:8" ht="52.5" customHeight="1" x14ac:dyDescent="0.25">
      <c r="A1" s="444" t="str">
        <f>'3. ALL COMPETENCES (SOURCE)'!A1</f>
        <v xml:space="preserve">GLOBAL PROTECTED AREA COMPETENCES </v>
      </c>
      <c r="B1" s="445">
        <f>'3. ALL COMPETENCES (SOURCE)'!B1</f>
        <v>0</v>
      </c>
      <c r="C1" s="445">
        <f>'3. ALL COMPETENCES (SOURCE)'!C1</f>
        <v>0</v>
      </c>
      <c r="D1" s="445">
        <f>'3. ALL COMPETENCES (SOURCE)'!D1</f>
        <v>0</v>
      </c>
      <c r="E1" s="446">
        <f>'3. ALL COMPETENCES (SOURCE)'!E1</f>
        <v>0</v>
      </c>
      <c r="F1" s="458" t="str">
        <f>'3. ALL COMPETENCES (SOURCE)'!F1</f>
        <v>GLOBAL PROTECTED AREA COMPETENCES
ASSESSMENT AND CERTIFICATION EXAMPLES</v>
      </c>
      <c r="G1" s="459">
        <f>'3. ALL COMPETENCES (SOURCE)'!G1</f>
        <v>0</v>
      </c>
      <c r="H1" s="459">
        <f>'3. ALL COMPETENCES (SOURCE)'!H1</f>
        <v>0</v>
      </c>
    </row>
    <row r="2" spans="1:8" ht="72.75" customHeight="1" outlineLevel="1" x14ac:dyDescent="0.25">
      <c r="A2" s="28" t="str">
        <f>'3. ALL COMPETENCES (SOURCE)'!A2</f>
        <v>GROUP</v>
      </c>
      <c r="B2" s="28" t="str">
        <f>'3. ALL COMPETENCES (SOURCE)'!B2</f>
        <v>A. PLANNING, MANAGEMENT AND ADMINISTRATION</v>
      </c>
      <c r="C2" s="110" t="str">
        <f>'3. ALL COMPETENCES (SOURCE)'!C2</f>
        <v>Planning, management and administration of protected areas.</v>
      </c>
      <c r="D2" s="111">
        <f>'3. ALL COMPETENCES (SOURCE)'!D2</f>
        <v>0</v>
      </c>
      <c r="E2" s="59">
        <f>'3. ALL COMPETENCES (SOURCE)'!E2</f>
        <v>0</v>
      </c>
      <c r="F2" s="166">
        <f>'3. ALL COMPETENCES (SOURCE)'!F2</f>
        <v>0</v>
      </c>
      <c r="G2" s="166">
        <f>'3. ALL COMPETENCES (SOURCE)'!G2</f>
        <v>0</v>
      </c>
      <c r="H2" s="74">
        <f>'3. ALL COMPETENCES (SOURCE)'!H2</f>
        <v>0</v>
      </c>
    </row>
    <row r="3" spans="1:8" ht="63" outlineLevel="2" x14ac:dyDescent="0.25">
      <c r="A3" s="68" t="str">
        <f>'3. ALL COMPETENCES (SOURCE)'!A90</f>
        <v>CATEGORY</v>
      </c>
      <c r="B3" s="68" t="str">
        <f>'3. ALL COMPETENCES (SOURCE)'!B90</f>
        <v>FRM. FINANCIAL AND OPERATIONAL RESOURCES MANAGEMENT</v>
      </c>
      <c r="C3" s="112" t="str">
        <f>'3. ALL COMPETENCES (SOURCE)'!C90</f>
        <v>Ensuring that protected areas are adequately financed and resourced, and that resources are effectively and efficiently deployed and used.</v>
      </c>
      <c r="D3" s="113" t="str">
        <f>'3. ALL COMPETENCES (SOURCE)'!D90</f>
        <v xml:space="preserve"> </v>
      </c>
      <c r="E3" s="25">
        <f>'3. ALL COMPETENCES (SOURCE)'!E90</f>
        <v>0</v>
      </c>
      <c r="F3" s="176">
        <f>'3. ALL COMPETENCES (SOURCE)'!F90</f>
        <v>0</v>
      </c>
      <c r="G3" s="176">
        <f>'3. ALL COMPETENCES (SOURCE)'!G90</f>
        <v>0</v>
      </c>
      <c r="H3" s="25">
        <f>'3. ALL COMPETENCES (SOURCE)'!H90</f>
        <v>0</v>
      </c>
    </row>
    <row r="4" spans="1:8" ht="56.25" customHeight="1" outlineLevel="4" x14ac:dyDescent="0.25">
      <c r="A4" s="58" t="str">
        <f>'3. ALL COMPETENCES (SOURCE)'!A91</f>
        <v>LEVEL CODE</v>
      </c>
      <c r="B4" s="58" t="str">
        <f>'3. ALL COMPETENCES (SOURCE)'!B91</f>
        <v>LEVEL TITLE</v>
      </c>
      <c r="C4" s="114" t="str">
        <f>'3. ALL COMPETENCES (SOURCE)'!C91</f>
        <v>OVERALL COMPETENCE FOR THE LEVEL</v>
      </c>
      <c r="D4" s="114" t="str">
        <f>'3. ALL COMPETENCES (SOURCE)'!D91</f>
        <v>GENERAL SUPPORTING KNOWLEDGE AND UNDERSTANDING FOR THE LEVEL</v>
      </c>
      <c r="E4" s="60" t="str">
        <f>'3. ALL COMPETENCES (SOURCE)'!E91</f>
        <v>ASSOCIATED COMPETENCES FOR THE LEVEL</v>
      </c>
      <c r="F4" s="447" t="str">
        <f>'3. ALL COMPETENCES (SOURCE)'!F91</f>
        <v xml:space="preserve"> ASSESSMENT/CERTIFICATION EXAMPLES</v>
      </c>
      <c r="G4" s="447">
        <f>'3. ALL COMPETENCES (SOURCE)'!G91</f>
        <v>0</v>
      </c>
      <c r="H4" s="447">
        <f>'3. ALL COMPETENCES (SOURCE)'!H91</f>
        <v>0</v>
      </c>
    </row>
    <row r="5" spans="1:8" ht="139.5" customHeight="1" outlineLevel="3" x14ac:dyDescent="0.25">
      <c r="A5" s="63" t="str">
        <f>'3. ALL COMPETENCES (SOURCE)'!A92</f>
        <v>FRM 4</v>
      </c>
      <c r="B5" s="72" t="str">
        <f>'3. ALL COMPETENCES (SOURCE)'!B92</f>
        <v>FINANCIAL AND OPERATIONAL RESOURCES MANAGEMENT
 LEVEL 4</v>
      </c>
      <c r="C5" s="115" t="str">
        <f>'3. ALL COMPETENCES (SOURCE)'!C92</f>
        <v>Enable availability of adequate physical and financial resources across a protected area system, and ensure their effective and efficient use.</v>
      </c>
      <c r="D5" s="116" t="str">
        <f>'3. ALL COMPETENCES (SOURCE)'!D92</f>
        <v>• National budgeting and fiscal policies and procedures.
• Principles and practices of business planning and financial management.
• Benefits and services provided by protected areas.
• Relevant global best practice and examples (e.g. through IUCN, Conventions, CBD Programme of Work on Protected Areas).</v>
      </c>
      <c r="E5" s="53" t="str">
        <f>'3. ALL COMPETENCES (SOURCE)'!E92</f>
        <v>HRM 4; ORG 4; PPP 4; ADR 4; CAC 4; TEC 2</v>
      </c>
      <c r="F5" s="168" t="str">
        <f>'3. ALL COMPETENCES (SOURCE)'!F92</f>
        <v>EXAMPLE PERFORMANCE CRITERIA</v>
      </c>
      <c r="G5" s="168" t="str">
        <f>'3. ALL COMPETENCES (SOURCE)'!G92</f>
        <v>EXAMPLE MEANS OF ASSESSMENT</v>
      </c>
      <c r="H5" s="61" t="str">
        <f>'3. ALL COMPETENCES (SOURCE)'!H92</f>
        <v>RECOMMENDED PRIOR COMPETENCE REQUIREMENTS FOR THE LEVEL</v>
      </c>
    </row>
    <row r="6" spans="1:8" ht="37.5" outlineLevel="4" x14ac:dyDescent="0.25">
      <c r="A6" s="4" t="str">
        <f>'3. ALL COMPETENCES (SOURCE)'!A93</f>
        <v>Code</v>
      </c>
      <c r="B6" s="4" t="str">
        <f>'3. ALL COMPETENCES (SOURCE)'!B93</f>
        <v>Competence Statement.
The individual should be able to:</v>
      </c>
      <c r="C6" s="126" t="str">
        <f>'3. ALL COMPETENCES (SOURCE)'!C93</f>
        <v>Details, scope and variations. 
A brief explanation of the competence.</v>
      </c>
      <c r="D6" s="127" t="str">
        <f>'3. ALL COMPETENCES (SOURCE)'!D93</f>
        <v>Main specific knowledge requirements for the competence.</v>
      </c>
      <c r="E6" s="2" t="str">
        <f>'3. ALL COMPETENCES (SOURCE)'!E93</f>
        <v xml:space="preserve"> </v>
      </c>
      <c r="F6" s="175" t="str">
        <f>'3. ALL COMPETENCES (SOURCE)'!F93</f>
        <v>Example performance criteria for certification</v>
      </c>
      <c r="G6" s="177" t="str">
        <f>'3. ALL COMPETENCES (SOURCE)'!G93</f>
        <v>Example means of assessment</v>
      </c>
      <c r="H6" s="33" t="str">
        <f>'3. ALL COMPETENCES (SOURCE)'!H93</f>
        <v>UNI; FRM 3; CAC 3</v>
      </c>
    </row>
    <row r="7" spans="1:8" ht="165" outlineLevel="4" x14ac:dyDescent="0.25">
      <c r="A7" s="19" t="str">
        <f>'3. ALL COMPETENCES (SOURCE)'!A94</f>
        <v>FRM 4.1</v>
      </c>
      <c r="B7" s="85" t="str">
        <f>'3. ALL COMPETENCES (SOURCE)'!B94</f>
        <v>Coordinate mobilisation of funding for protected areas.</v>
      </c>
      <c r="C7" s="6" t="str">
        <f>'3. ALL COMPETENCES (SOURCE)'!C94</f>
        <v>• Preparing financial analyses, long term financial plans and financial forecasts for the management and expansion of the PA system.
• Preparing annual budgets based on rational analysis of management requirements.
• Identifying funding gaps and shortfalls.
• Securing adequate/improved central funding for protected areas.
• Identifying and mobilising potential sources of external funding and support (e.g. from donors, projects, partnerships etc.). See also PPP 4.
• Developing new approaches to sustainable PA financing (e.g. tourism charges for entrance and services, fees for resource use, payments for ecosystem services, appeals and campaigns etc.).</v>
      </c>
      <c r="D7" s="6" t="str">
        <f>'3. ALL COMPETENCES (SOURCE)'!D94</f>
        <v>• Legislation, regulations and norms regarding financial planning and management.
• National policy for budgeting and financing PAs.
• Opportunities for donor support for PAs.
• Options for payments for ecosystem services from PAs.
• Range of possible self-funding methods for PAs.</v>
      </c>
      <c r="E7" s="6">
        <f>'3. ALL COMPETENCES (SOURCE)'!E94</f>
        <v>0</v>
      </c>
      <c r="F7" s="6" t="str">
        <f>'3. ALL COMPETENCES (SOURCE)'!F94</f>
        <v>• Submit a comprehensive long term financial plan for a PA system (based on an established strategy such as a NBSAP or PA System Plan).
• Demonstrate supporting knowledge.</v>
      </c>
      <c r="G7" s="6" t="str">
        <f>'3. ALL COMPETENCES (SOURCE)'!G94</f>
        <v>• Accreditation of prior qualifications and experience.
• Evidence portfolio assessment.</v>
      </c>
      <c r="H7" s="3">
        <f>'3. ALL COMPETENCES (SOURCE)'!H94</f>
        <v>0</v>
      </c>
    </row>
    <row r="8" spans="1:8" ht="135" outlineLevel="4" x14ac:dyDescent="0.25">
      <c r="A8" s="19" t="str">
        <f>'3. ALL COMPETENCES (SOURCE)'!A95</f>
        <v>FRM 4.2</v>
      </c>
      <c r="B8" s="85" t="str">
        <f>'3. ALL COMPETENCES (SOURCE)'!B95</f>
        <v>Coordinate mobilisation of physical resources for protected areas.</v>
      </c>
      <c r="C8" s="6" t="str">
        <f>'3. ALL COMPETENCES (SOURCE)'!C95</f>
        <v>• Identifying material needs of protected areas across the system (infrastructure, equipment, consumables etc.).
• Ensuring that protected areas are adequately resourced according to their needs.
• Ensuring that resources are inventoried, monitored and maintained.
• Preparing and presenting justified arguments for investment in the PA system.
• Identifying innovative ways to secure adequate resources (e.g. sponsorship, resource sharing, recycling and reusing etc.).</v>
      </c>
      <c r="D8" s="6" t="str">
        <f>'3. ALL COMPETENCES (SOURCE)'!D95</f>
        <v>• Legislation, regulations and norms regarding procurement, management and maintenance of physical resources.
• Opportunities for improving efficiency of use of resources.
• Options for sponsorship and donation of physical resources.</v>
      </c>
      <c r="E8" s="6">
        <f>'3. ALL COMPETENCES (SOURCE)'!E95</f>
        <v>0</v>
      </c>
      <c r="F8" s="6" t="str">
        <f>'3. ALL COMPETENCES (SOURCE)'!F95</f>
        <v>• Submit a comprehensive funding strategy and plan for the PA system.
• Submit evidence of successful mobilisation of adequate/improved funding for PAs.
• Demonstrate supporting knowledge.</v>
      </c>
      <c r="G8" s="6" t="str">
        <f>'3. ALL COMPETENCES (SOURCE)'!G95</f>
        <v>• Accreditation of prior qualifications and experience.
• Evidence portfolio assessment.</v>
      </c>
      <c r="H8" s="3">
        <f>'3. ALL COMPETENCES (SOURCE)'!H95</f>
        <v>0</v>
      </c>
    </row>
    <row r="9" spans="1:8" ht="165" outlineLevel="4" x14ac:dyDescent="0.25">
      <c r="A9" s="19" t="str">
        <f>'3. ALL COMPETENCES (SOURCE)'!A96</f>
        <v>FRM 4.3</v>
      </c>
      <c r="B9" s="85" t="str">
        <f>'3. ALL COMPETENCES (SOURCE)'!B96</f>
        <v>Institute system-wide policies, procedures and norms for financial and resource management.</v>
      </c>
      <c r="C9" s="6" t="str">
        <f>'3. ALL COMPETENCES (SOURCE)'!C96</f>
        <v xml:space="preserve">• Introducing comprehensive system wide financial policies and procedures.
• Establishing standards for adequate and balanced financing of protected areas.
• Establishing norms for budgeting, financial planning, management and reporting across the PA system.
• Establishing norms for physical resource procurement, management, maintenance and reporting across the PA system.
• Introducing measures to prevent and detect financial mismanagement and impropriety.
</v>
      </c>
      <c r="D9" s="6" t="str">
        <f>'3. ALL COMPETENCES (SOURCE)'!D96</f>
        <v>• National legislation for financial management and taxation.
• Institutional norms and standards for budgeting, financial management and reporting.
• Institutional norms and standards for procurement, inventory, maintenance and replacement of physical assets.</v>
      </c>
      <c r="E9" s="6">
        <f>'3. ALL COMPETENCES (SOURCE)'!E96</f>
        <v>0</v>
      </c>
      <c r="F9" s="6" t="str">
        <f>'3. ALL COMPETENCES (SOURCE)'!F96</f>
        <v>• Submit evidence of professional financial management, monitoring and reporting across the PA system.
• Demonstrate supporting knowledge.</v>
      </c>
      <c r="G9" s="6" t="str">
        <f>'3. ALL COMPETENCES (SOURCE)'!G96</f>
        <v>• Accreditation of prior qualifications and experience.
• Evidence portfolio assessment.</v>
      </c>
      <c r="H9" s="3">
        <f>'3. ALL COMPETENCES (SOURCE)'!H96</f>
        <v>0</v>
      </c>
    </row>
    <row r="10" spans="1:8" ht="75" outlineLevel="4" x14ac:dyDescent="0.25">
      <c r="A10" s="19" t="str">
        <f>'3. ALL COMPETENCES (SOURCE)'!A97</f>
        <v>FRM 4.4</v>
      </c>
      <c r="B10" s="85" t="str">
        <f>'3. ALL COMPETENCES (SOURCE)'!B97</f>
        <v>Contribute significantly to international initiatives for financing and resourcing protected areas.</v>
      </c>
      <c r="C10" s="6" t="str">
        <f>'3. ALL COMPETENCES (SOURCE)'!C97</f>
        <v>• Making a significant and recognised contribution internationally to PA financing (e.g. through publication of specialist guidance, active membership of an IUCN specialist group, conference presentations, provision of high level training etc.).</v>
      </c>
      <c r="D10" s="6" t="str">
        <f>'3. ALL COMPETENCES (SOURCE)'!D97</f>
        <v>• International examples and best practice in PA financing and resourcing.</v>
      </c>
      <c r="E10" s="6">
        <f>'3. ALL COMPETENCES (SOURCE)'!E97</f>
        <v>0</v>
      </c>
      <c r="F10" s="6" t="str">
        <f>'3. ALL COMPETENCES (SOURCE)'!F97</f>
        <v>• Submit evidence of extensive track record of contributions.
• Demonstrate supporting knowledge.</v>
      </c>
      <c r="G10" s="6" t="str">
        <f>'3. ALL COMPETENCES (SOURCE)'!G97</f>
        <v>• Accreditation of prior qualifications and experience.
• Evidence portfolio assessment.</v>
      </c>
      <c r="H10" s="3">
        <f>'3. ALL COMPETENCES (SOURCE)'!H97</f>
        <v>0</v>
      </c>
    </row>
    <row r="11" spans="1:8" ht="56.25" customHeight="1" outlineLevel="4" x14ac:dyDescent="0.25">
      <c r="A11" s="58" t="str">
        <f>'3. ALL COMPETENCES (SOURCE)'!A98</f>
        <v>LEVEL CODE</v>
      </c>
      <c r="B11" s="58" t="str">
        <f>'3. ALL COMPETENCES (SOURCE)'!B98</f>
        <v>LEVEL TITLE</v>
      </c>
      <c r="C11" s="114" t="str">
        <f>'3. ALL COMPETENCES (SOURCE)'!C98</f>
        <v>OVERALL COMPETENCE FOR THE LEVEL</v>
      </c>
      <c r="D11" s="114" t="str">
        <f>'3. ALL COMPETENCES (SOURCE)'!D98</f>
        <v>GENERAL SUPPORTING KNOWLEDGE AND UNDERSTANDING FOR THE LEVEL</v>
      </c>
      <c r="E11" s="60" t="str">
        <f>'3. ALL COMPETENCES (SOURCE)'!E98</f>
        <v>ASSOCIATED COMPETENCES FOR THE LEVEL</v>
      </c>
      <c r="F11" s="447" t="str">
        <f>'3. ALL COMPETENCES (SOURCE)'!F98</f>
        <v xml:space="preserve"> ASSESSMENT/CERTIFICATION EXAMPLES</v>
      </c>
      <c r="G11" s="447">
        <f>'3. ALL COMPETENCES (SOURCE)'!G98</f>
        <v>0</v>
      </c>
      <c r="H11" s="447">
        <f>'3. ALL COMPETENCES (SOURCE)'!H98</f>
        <v>0</v>
      </c>
    </row>
    <row r="12" spans="1:8" ht="102.75" customHeight="1" outlineLevel="3" x14ac:dyDescent="0.35">
      <c r="A12" s="63" t="str">
        <f>'3. ALL COMPETENCES (SOURCE)'!A99</f>
        <v>FRM 3</v>
      </c>
      <c r="B12" s="72" t="str">
        <f>'3. ALL COMPETENCES (SOURCE)'!B99</f>
        <v>FINANCIAL AND OPERATIONAL RESOURCES MANAGEMENT.
LEVEL 3</v>
      </c>
      <c r="C12" s="124" t="str">
        <f>'3. ALL COMPETENCES (SOURCE)'!C99</f>
        <v>Identify and secure adequate financial and physical resources for management of a protected area and ensure their efficient use.</v>
      </c>
      <c r="D12" s="116" t="str">
        <f>'3. ALL COMPETENCES (SOURCE)'!D99</f>
        <v>• Legal and organisational procedures and requirements for financial management.
• Principles and practices of bookkeeping and financial management.</v>
      </c>
      <c r="E12" s="53" t="str">
        <f>'3. ALL COMPETENCES (SOURCE)'!E99</f>
        <v xml:space="preserve"> HRM 3; ORG 3; PPP 3; CAC 3; ADR 3; TEC 2</v>
      </c>
      <c r="F12" s="168" t="str">
        <f>'3. ALL COMPETENCES (SOURCE)'!F99</f>
        <v>EXAMPLE PERFORMANCE CRITERIA</v>
      </c>
      <c r="G12" s="168" t="str">
        <f>'3. ALL COMPETENCES (SOURCE)'!G99</f>
        <v>EXAMPLE MEANS OF ASSESSMENT</v>
      </c>
      <c r="H12" s="61" t="str">
        <f>'3. ALL COMPETENCES (SOURCE)'!H99</f>
        <v>RECOMMENDED PRIOR COMPETENCE REQUIREMENTS FOR THE LEVEL</v>
      </c>
    </row>
    <row r="13" spans="1:8" ht="37.5" outlineLevel="4" x14ac:dyDescent="0.25">
      <c r="A13" s="4" t="str">
        <f>'3. ALL COMPETENCES (SOURCE)'!A100</f>
        <v>Code</v>
      </c>
      <c r="B13" s="4" t="str">
        <f>'3. ALL COMPETENCES (SOURCE)'!B100</f>
        <v>Competence Statement.
The individual should be able to:</v>
      </c>
      <c r="C13" s="126" t="str">
        <f>'3. ALL COMPETENCES (SOURCE)'!C100</f>
        <v>Details, scope and variations. 
A brief explanation of the competence.</v>
      </c>
      <c r="D13" s="127" t="str">
        <f>'3. ALL COMPETENCES (SOURCE)'!D100</f>
        <v>Main specific knowledge requirements for the competence.</v>
      </c>
      <c r="E13" s="2" t="str">
        <f>'3. ALL COMPETENCES (SOURCE)'!E100</f>
        <v xml:space="preserve"> </v>
      </c>
      <c r="F13" s="175" t="str">
        <f>'3. ALL COMPETENCES (SOURCE)'!F100</f>
        <v>Example performance criteria for certification</v>
      </c>
      <c r="G13" s="177" t="str">
        <f>'3. ALL COMPETENCES (SOURCE)'!G100</f>
        <v>Example means of assessment</v>
      </c>
      <c r="H13" s="33" t="str">
        <f>'3. ALL COMPETENCES (SOURCE)'!H100</f>
        <v>UNI; FRM 2; CAC 2</v>
      </c>
    </row>
    <row r="14" spans="1:8" ht="150" outlineLevel="4" x14ac:dyDescent="0.25">
      <c r="A14" s="19" t="str">
        <f>'3. ALL COMPETENCES (SOURCE)'!A101</f>
        <v>FRM 3.1</v>
      </c>
      <c r="B14" s="85" t="str">
        <f>'3. ALL COMPETENCES (SOURCE)'!B101</f>
        <v>Ensure compliance with legislation and required procedures for financial management and use and allocation of resources.</v>
      </c>
      <c r="C14" s="6" t="str">
        <f>'3. ALL COMPETENCES (SOURCE)'!C101</f>
        <v>• Introducing adequate procedures for financial management and management of material assets.
• Ensuring correct accounting and preventing/addressing all forms of mismanagement or misuse.
• Ensuring correct management and documentation of material assets (equipment and infrastructure).
• Ensuring compliance with tax regulations, and managing and reporting income. 
• Meeting all requirements for reporting, for audit/inspection and for maintenance of inventory records.</v>
      </c>
      <c r="D14" s="6" t="str">
        <f>'3. ALL COMPETENCES (SOURCE)'!D101</f>
        <v>• Legislation, regulations and norms relevant to the management of finances and assets of PAs.
• Professional procedures for accounting, book keeping and inventory management.</v>
      </c>
      <c r="E14" s="6">
        <f>'3. ALL COMPETENCES (SOURCE)'!E101</f>
        <v>0</v>
      </c>
      <c r="F14" s="6" t="str">
        <f>'3. ALL COMPETENCES (SOURCE)'!F101</f>
        <v>• Submit independently verified evidence of correct management of finances and assets over one year.
• Demonstrate supporting knowledge.</v>
      </c>
      <c r="G14" s="6" t="str">
        <f>'3. ALL COMPETENCES (SOURCE)'!G101</f>
        <v>• Accreditation of prior qualifications and experience.
• Evidence portfolio assessment.</v>
      </c>
      <c r="H14" s="6">
        <f>'3. ALL COMPETENCES (SOURCE)'!H101</f>
        <v>0</v>
      </c>
    </row>
    <row r="15" spans="1:8" ht="120" outlineLevel="4" x14ac:dyDescent="0.25">
      <c r="A15" s="19" t="str">
        <f>'3. ALL COMPETENCES (SOURCE)'!A102</f>
        <v>FRM 3.2</v>
      </c>
      <c r="B15" s="85" t="str">
        <f>'3. ALL COMPETENCES (SOURCE)'!B102</f>
        <v>Prepare a protected area business plan/sustainable financing plan.</v>
      </c>
      <c r="C15" s="6" t="str">
        <f>'3. ALL COMPETENCES (SOURCE)'!C102</f>
        <v xml:space="preserve">• Developing a medium term 'business plan' or 'financial sustainability plan' for the PA (linked to a budgeted management plan). 
• Identifying available funding and the 'funding gap' between this and the requirements of the budget.
• Identifying strategies and options for filling the funding gap (for example sources of funding, sources of local incomes, efficiencies).
</v>
      </c>
      <c r="D15" s="6" t="str">
        <f>'3. ALL COMPETENCES (SOURCE)'!D102</f>
        <v>• Theory and practice of business and/or financial sustainability planning.
• Current policies and practices for funding PAs.
• Options and sources for increasing/diversifying funding.</v>
      </c>
      <c r="E15" s="6">
        <f>'3. ALL COMPETENCES (SOURCE)'!E102</f>
        <v>0</v>
      </c>
      <c r="F15" s="6" t="str">
        <f>'3. ALL COMPETENCES (SOURCE)'!F102</f>
        <v>• Submit a detailed business plan (or equivalent) for the PA based on a budgeted management plan.
• Demonstrate supporting knowledge.</v>
      </c>
      <c r="G15" s="6" t="str">
        <f>'3. ALL COMPETENCES (SOURCE)'!G102</f>
        <v>• Accreditation of prior qualifications and experience.
• Evidence portfolio assessment.</v>
      </c>
      <c r="H15" s="6">
        <f>'3. ALL COMPETENCES (SOURCE)'!H102</f>
        <v>0</v>
      </c>
    </row>
    <row r="16" spans="1:8" ht="105" outlineLevel="4" x14ac:dyDescent="0.25">
      <c r="A16" s="19" t="str">
        <f>'3. ALL COMPETENCES (SOURCE)'!A103</f>
        <v>FRM 3.3</v>
      </c>
      <c r="B16" s="85" t="str">
        <f>'3. ALL COMPETENCES (SOURCE)'!B103</f>
        <v>Prepare annual budgets, financing and resourcing plans.</v>
      </c>
      <c r="C16" s="6" t="str">
        <f>'3. ALL COMPETENCES (SOURCE)'!C103</f>
        <v>• Preparing annual/medium term budgets for the PA linked to the business plan and/or management plan. 
• Preparing annual plans for income and expenditure to achieve balanced budgets and maintain cash flow.
• Identifying requirements for recurrent costs, purchases, investments, procurements etc. 
• Developing budgets and financing plans for projects and grants.</v>
      </c>
      <c r="D16" s="6" t="str">
        <f>'3. ALL COMPETENCES (SOURCE)'!D103</f>
        <v>• Legislation, regulations and norms for budgeting.
• Financial planning and accounting procedures.
• Details of the PA management plan and business plan.</v>
      </c>
      <c r="E16" s="6">
        <f>'3. ALL COMPETENCES (SOURCE)'!E103</f>
        <v>0</v>
      </c>
      <c r="F16" s="6" t="str">
        <f>'3. ALL COMPETENCES (SOURCE)'!F103</f>
        <v>• Submit a detailed budget and resourcing plan for the PA, based on the business plan.
• Demonstrate supporting knowledge.</v>
      </c>
      <c r="G16" s="6" t="str">
        <f>'3. ALL COMPETENCES (SOURCE)'!G103</f>
        <v>• Accreditation of prior qualifications and experience.
• Evidence portfolio assessment.</v>
      </c>
      <c r="H16" s="6">
        <f>'3. ALL COMPETENCES (SOURCE)'!H103</f>
        <v>0</v>
      </c>
    </row>
    <row r="17" spans="1:8" ht="75" outlineLevel="4" x14ac:dyDescent="0.25">
      <c r="A17" s="19" t="str">
        <f>'3. ALL COMPETENCES (SOURCE)'!A104</f>
        <v>FRM 3.4</v>
      </c>
      <c r="B17" s="85" t="str">
        <f>'3. ALL COMPETENCES (SOURCE)'!B104</f>
        <v>Direct preparation of financial reports and information required for audits.</v>
      </c>
      <c r="C17" s="6" t="str">
        <f>'3. ALL COMPETENCES (SOURCE)'!C104</f>
        <v xml:space="preserve">• Preparing annual financial reports according to institutional and legal requirements.
• Ensuring all information is in place for formal audits.
</v>
      </c>
      <c r="D17" s="6" t="str">
        <f>'3. ALL COMPETENCES (SOURCE)'!D104</f>
        <v>• Legislation, regulations and procedures regarding financial reporting and auditing.</v>
      </c>
      <c r="E17" s="6">
        <f>'3. ALL COMPETENCES (SOURCE)'!E104</f>
        <v>0</v>
      </c>
      <c r="F17" s="6" t="str">
        <f>'3. ALL COMPETENCES (SOURCE)'!F104</f>
        <v>• Provide evidence of a satisfactory independent audit report.
• Demonstrate supporting knowledge.</v>
      </c>
      <c r="G17" s="6" t="str">
        <f>'3. ALL COMPETENCES (SOURCE)'!G104</f>
        <v>• Accreditation of prior qualifications and experience.
• Evidence portfolio assessment.</v>
      </c>
      <c r="H17" s="6">
        <f>'3. ALL COMPETENCES (SOURCE)'!H104</f>
        <v>0</v>
      </c>
    </row>
    <row r="18" spans="1:8" ht="105" outlineLevel="4" x14ac:dyDescent="0.25">
      <c r="A18" s="19" t="str">
        <f>'3. ALL COMPETENCES (SOURCE)'!A105</f>
        <v>FRM 3.5</v>
      </c>
      <c r="B18" s="85" t="str">
        <f>'3. ALL COMPETENCES (SOURCE)'!B105</f>
        <v>Identify and secure funding for protected area management.</v>
      </c>
      <c r="C18" s="6" t="str">
        <f>'3. ALL COMPETENCES (SOURCE)'!C105</f>
        <v>• Presenting and justifying and defendingjustified annual budget requests to parent organisations and funding agencies.
• Identifying and mobilising new sources of funding for the PA (e.g. through projects, locally generated income).
• Preparing project budgets according to donor requirements.
• See also PPP 3.</v>
      </c>
      <c r="D18" s="6" t="str">
        <f>'3. ALL COMPETENCES (SOURCE)'!D105</f>
        <v>• Legislation, regulations and norms relevant to funding of PAs.
• Policies and criteria used by funding agencies.</v>
      </c>
      <c r="E18" s="6">
        <f>'3. ALL COMPETENCES (SOURCE)'!E105</f>
        <v>0</v>
      </c>
      <c r="F18" s="6" t="str">
        <f>'3. ALL COMPETENCES (SOURCE)'!F105</f>
        <v>• Submit evidence of preparation and presentation of detailed, rational and well justified requests and proposals for improved long term funding and investment in the PA system.</v>
      </c>
      <c r="G18" s="6" t="str">
        <f>'3. ALL COMPETENCES (SOURCE)'!G105</f>
        <v>• Accreditation of prior qualifications and experience.
• Evidence portfolio assessment.</v>
      </c>
      <c r="H18" s="6">
        <f>'3. ALL COMPETENCES (SOURCE)'!H105</f>
        <v>0</v>
      </c>
    </row>
    <row r="19" spans="1:8" ht="120" outlineLevel="4" x14ac:dyDescent="0.25">
      <c r="A19" s="19" t="str">
        <f>'3. ALL COMPETENCES (SOURCE)'!A106</f>
        <v>FRM 3.6</v>
      </c>
      <c r="B19" s="85" t="str">
        <f>'3. ALL COMPETENCES (SOURCE)'!B106</f>
        <v>Identify and secure physical resources required for protected area management.</v>
      </c>
      <c r="C19" s="6" t="str">
        <f>'3. ALL COMPETENCES (SOURCE)'!C106</f>
        <v xml:space="preserve">• Preparing resource needs assessments based on obligations and needs of the PA.
• Identifying requirements for physical infrastructure, materials and equipment, fixed costs and consumables.
• Identifying where and how to secure the required resources (e.g. through government, external grants, resource sharing etc.). 
• Overseeing procedures for procurement of goods and services. </v>
      </c>
      <c r="D19" s="6" t="str">
        <f>'3. ALL COMPETENCES (SOURCE)'!D106</f>
        <v>• Legislation, regulations and norms regarding resourcing of protected areas.
• Sources of support for acquisition of resources.
• Procurement procedures of supporting organisations and donors.</v>
      </c>
      <c r="E19" s="6">
        <f>'3. ALL COMPETENCES (SOURCE)'!E106</f>
        <v>0</v>
      </c>
      <c r="F19" s="6" t="str">
        <f>'3. ALL COMPETENCES (SOURCE)'!F106</f>
        <v>• Submit evidence of preparation and presentation of detailed, rational resourcing plan for a protected area.
• Submit evidence of successful acquisition of required resources.</v>
      </c>
      <c r="G19" s="6" t="str">
        <f>'3. ALL COMPETENCES (SOURCE)'!G106</f>
        <v>• Accreditation of prior qualifications and experience.
• Evidence portfolio assessment.</v>
      </c>
      <c r="H19" s="6">
        <f>'3. ALL COMPETENCES (SOURCE)'!H106</f>
        <v>0</v>
      </c>
    </row>
    <row r="20" spans="1:8" ht="120" outlineLevel="4" x14ac:dyDescent="0.25">
      <c r="A20" s="19" t="str">
        <f>'3. ALL COMPETENCES (SOURCE)'!A107</f>
        <v>FRM 3.7</v>
      </c>
      <c r="B20" s="85" t="str">
        <f>'3. ALL COMPETENCES (SOURCE)'!B107</f>
        <v>Negotiate and oversee contracts and financial terms for constructions, concessions and management agreements.</v>
      </c>
      <c r="C20" s="6" t="str">
        <f>'3. ALL COMPETENCES (SOURCE)'!C107</f>
        <v>• Contracting for concessions for provision of tourism and recreation services, collection of natural resources, forestry management etc.
• Ensuring compliance with all requirements for transparency and fairness in negotiation and awarding of contracts.</v>
      </c>
      <c r="D20" s="6" t="str">
        <f>'3. ALL COMPETENCES (SOURCE)'!D107</f>
        <v>• Legislation, regulations and norms regarding contracts and concessions in PAs.
• Details of polices and options for contracting in the PA.</v>
      </c>
      <c r="E20" s="6">
        <f>'3. ALL COMPETENCES (SOURCE)'!E107</f>
        <v>0</v>
      </c>
      <c r="F20" s="6" t="str">
        <f>'3. ALL COMPETENCES (SOURCE)'!F107</f>
        <v>• Submit full documentary evidence of the development, specification and contracting of at least one concession or similar agreement.
• Demonstrate supporting knowledge.</v>
      </c>
      <c r="G20" s="6" t="str">
        <f>'3. ALL COMPETENCES (SOURCE)'!G107</f>
        <v>• Accreditation of prior qualifications and experience.
• Evidence portfolio assessment.</v>
      </c>
      <c r="H20" s="6">
        <f>'3. ALL COMPETENCES (SOURCE)'!H107</f>
        <v>0</v>
      </c>
    </row>
    <row r="21" spans="1:8" ht="56.25" customHeight="1" outlineLevel="2" x14ac:dyDescent="0.25">
      <c r="A21" s="58" t="str">
        <f>'3. ALL COMPETENCES (SOURCE)'!A108</f>
        <v>LEVEL CODE</v>
      </c>
      <c r="B21" s="58" t="str">
        <f>'3. ALL COMPETENCES (SOURCE)'!B108</f>
        <v>LEVEL TITLE</v>
      </c>
      <c r="C21" s="114" t="str">
        <f>'3. ALL COMPETENCES (SOURCE)'!C108</f>
        <v>OVERALL COMPETENCE FOR THE LEVEL</v>
      </c>
      <c r="D21" s="114" t="str">
        <f>'3. ALL COMPETENCES (SOURCE)'!D108</f>
        <v>GENERAL SUPPORTING KNOWLEDGE AND UNDERSTANDING FOR THE LEVEL</v>
      </c>
      <c r="E21" s="60" t="str">
        <f>'3. ALL COMPETENCES (SOURCE)'!E108</f>
        <v>ASSOCIATED COMPETENCES FOR THE LEVEL</v>
      </c>
      <c r="F21" s="447" t="str">
        <f>'3. ALL COMPETENCES (SOURCE)'!F108</f>
        <v xml:space="preserve"> ASSESSMENT/CERTIFICATION EXAMPLES</v>
      </c>
      <c r="G21" s="447">
        <f>'3. ALL COMPETENCES (SOURCE)'!G108</f>
        <v>0</v>
      </c>
      <c r="H21" s="447">
        <f>'3. ALL COMPETENCES (SOURCE)'!H108</f>
        <v>0</v>
      </c>
    </row>
    <row r="22" spans="1:8" ht="63" outlineLevel="3" x14ac:dyDescent="0.35">
      <c r="A22" s="63" t="str">
        <f>'3. ALL COMPETENCES (SOURCE)'!A109</f>
        <v>FRM 2</v>
      </c>
      <c r="B22" s="72" t="str">
        <f>'3. ALL COMPETENCES (SOURCE)'!B109</f>
        <v>FINANCIAL AND OPERATIONAL RESOURCES MANAGEMENT. 
LEVEL 2</v>
      </c>
      <c r="C22" s="124" t="str">
        <f>'3. ALL COMPETENCES (SOURCE)'!C109</f>
        <v>Manage, monitor and account for the use of financial and other resources required for managing a protected area.</v>
      </c>
      <c r="D22" s="116" t="str">
        <f>'3. ALL COMPETENCES (SOURCE)'!D109</f>
        <v>• Organisational policies and procedures for financial management and inventory.
• Principles and practices of bookkeeping.
• Record keeping and organisation.</v>
      </c>
      <c r="E22" s="53" t="str">
        <f>'3. ALL COMPETENCES (SOURCE)'!E109</f>
        <v xml:space="preserve"> HRM 2; ADR 2; CAC 2; TEC 2</v>
      </c>
      <c r="F22" s="168" t="str">
        <f>'3. ALL COMPETENCES (SOURCE)'!F109</f>
        <v>EXAMPLE PERFORMANCE CRITERIA</v>
      </c>
      <c r="G22" s="168" t="str">
        <f>'3. ALL COMPETENCES (SOURCE)'!G109</f>
        <v>EXAMPLE MEANS OF ASSESSMENT</v>
      </c>
      <c r="H22" s="61" t="str">
        <f>'3. ALL COMPETENCES (SOURCE)'!H109</f>
        <v>RECOMMENDED PRIOR COMPETENCE REQUIREMENTS FOR THE LEVEL</v>
      </c>
    </row>
    <row r="23" spans="1:8" s="192" customFormat="1" ht="56.25" outlineLevel="4" x14ac:dyDescent="0.3">
      <c r="A23" s="4" t="str">
        <f>'3. ALL COMPETENCES (SOURCE)'!A110</f>
        <v>Code</v>
      </c>
      <c r="B23" s="4" t="str">
        <f>'3. ALL COMPETENCES (SOURCE)'!B110</f>
        <v>Competence Statement. 
The individual should be able to:</v>
      </c>
      <c r="C23" s="120" t="str">
        <f>'3. ALL COMPETENCES (SOURCE)'!C110</f>
        <v>Details, scope and variations. 
A brief explanation of the competence.</v>
      </c>
      <c r="D23" s="121" t="str">
        <f>'3. ALL COMPETENCES (SOURCE)'!D110</f>
        <v>Main specific knowledge requirements for the competence.</v>
      </c>
      <c r="E23" s="104" t="str">
        <f>'3. ALL COMPETENCES (SOURCE)'!E110</f>
        <v xml:space="preserve"> </v>
      </c>
      <c r="F23" s="170" t="str">
        <f>'3. ALL COMPETENCES (SOURCE)'!F110</f>
        <v>Example performance criteria for certification</v>
      </c>
      <c r="G23" s="193" t="str">
        <f>'3. ALL COMPETENCES (SOURCE)'!G110</f>
        <v>Example means of assessment</v>
      </c>
      <c r="H23" s="194" t="str">
        <f>'3. ALL COMPETENCES (SOURCE)'!H110</f>
        <v>UNI; FRM 1; CAC 1</v>
      </c>
    </row>
    <row r="24" spans="1:8" ht="90" outlineLevel="4" x14ac:dyDescent="0.25">
      <c r="A24" s="19" t="str">
        <f>'3. ALL COMPETENCES (SOURCE)'!A111</f>
        <v>FRM 2.1</v>
      </c>
      <c r="B24" s="84" t="str">
        <f>'3. ALL COMPETENCES (SOURCE)'!B111</f>
        <v>Keep books, accounts and inventory records.</v>
      </c>
      <c r="C24" s="6" t="str">
        <f>'3. ALL COMPETENCES (SOURCE)'!C111</f>
        <v>• Entering financial information into a standard book keeping system (computerised or manual).
• Producing reports and forecasts on income and expenditure using required format.</v>
      </c>
      <c r="D24" s="6" t="str">
        <f>'3. ALL COMPETENCES (SOURCE)'!D111</f>
        <v>• Required accounting legislation and practices.
• Book keeping and accounting system of the organisation.</v>
      </c>
      <c r="E24" s="6">
        <f>'3. ALL COMPETENCES (SOURCE)'!E111</f>
        <v>0</v>
      </c>
      <c r="F24" s="6" t="str">
        <f>'3. ALL COMPETENCES (SOURCE)'!F111</f>
        <v>• Submit evidence of accurate book keeping.
• Obtain a relevant qualification.
• Demonstrate supporting knowledge.</v>
      </c>
      <c r="G24" s="6" t="str">
        <f>'3. ALL COMPETENCES (SOURCE)'!G111</f>
        <v>• Evidence portfolio assessment. 
• Accreditation of prior qualifications and experience.
• Audit report.
• Testimony from supervisors.</v>
      </c>
      <c r="H24" s="3">
        <f>'3. ALL COMPETENCES (SOURCE)'!H111</f>
        <v>0</v>
      </c>
    </row>
    <row r="25" spans="1:8" ht="90" outlineLevel="4" x14ac:dyDescent="0.25">
      <c r="A25" s="19" t="str">
        <f>'3. ALL COMPETENCES (SOURCE)'!A112</f>
        <v>FRM 2.2</v>
      </c>
      <c r="B25" s="84" t="str">
        <f>'3. ALL COMPETENCES (SOURCE)'!B112</f>
        <v>Prepare reports on finances and assets.</v>
      </c>
      <c r="C25" s="6" t="str">
        <f>'3. ALL COMPETENCES (SOURCE)'!C112</f>
        <v>• Producing reports and forecasts on income and expenditure.
• Producing reports on income and tax liability.
• Preparing required financial reports and reports on assets and inventory.
• Completing all requirements for preparation for audit and inspection.</v>
      </c>
      <c r="D25" s="6" t="str">
        <f>'3. ALL COMPETENCES (SOURCE)'!D112</f>
        <v>• Accounting legislation and practices.
• Accounting system of the organisation.
• Tax regulations applying to the protected area.
• Audit and inspection requirements and procedures.</v>
      </c>
      <c r="E25" s="6">
        <f>'3. ALL COMPETENCES (SOURCE)'!E112</f>
        <v>0</v>
      </c>
      <c r="F25" s="6" t="str">
        <f>'3. ALL COMPETENCES (SOURCE)'!F112</f>
        <v>• Submit evidence of preparation of comprehensive reports in the required format.
• Demonstrate supporting knowledge.</v>
      </c>
      <c r="G25" s="6" t="str">
        <f>'3. ALL COMPETENCES (SOURCE)'!G112</f>
        <v>• Evidence portfolio assessment. 
• Accreditation of prior qualifications and experience.
• Testimony from supervisors.</v>
      </c>
      <c r="H25" s="3">
        <f>'3. ALL COMPETENCES (SOURCE)'!H112</f>
        <v>0</v>
      </c>
    </row>
    <row r="26" spans="1:8" ht="105" outlineLevel="4" x14ac:dyDescent="0.25">
      <c r="A26" s="19" t="str">
        <f>'3. ALL COMPETENCES (SOURCE)'!A113</f>
        <v>FRM 2.3</v>
      </c>
      <c r="B26" s="84" t="str">
        <f>'3. ALL COMPETENCES (SOURCE)'!B113</f>
        <v>Manage cash and cash transactions.</v>
      </c>
      <c r="C26" s="6" t="str">
        <f>'3. ALL COMPETENCES (SOURCE)'!C113</f>
        <v>• Following correct procedures for handling cash payments (from sale of goods and services, entrance fees etc.), cash advances and expenditure and cash records.
• Maintaining 'petty cash' and associated records.</v>
      </c>
      <c r="D26" s="6" t="str">
        <f>'3. ALL COMPETENCES (SOURCE)'!D113</f>
        <v>• Required accounting legislation and practices.
• Book keeping system of the organisation.
• Cash management procedures.</v>
      </c>
      <c r="E26" s="6">
        <f>'3. ALL COMPETENCES (SOURCE)'!E113</f>
        <v>0</v>
      </c>
      <c r="F26" s="6" t="str">
        <f>'3. ALL COMPETENCES (SOURCE)'!F113</f>
        <v>• Submit evidence of accurate cash management and reporting.
• Obtain a relevant qualification.
• Demonstrate supporting knowledge.</v>
      </c>
      <c r="G26" s="6" t="str">
        <f>'3. ALL COMPETENCES (SOURCE)'!G113</f>
        <v xml:space="preserve">• Evidence portfolio assessment. 
• Accreditation of prior qualifications and experience.
• Testimony from supervisors.
• Audit report.
</v>
      </c>
      <c r="H26" s="3">
        <f>'3. ALL COMPETENCES (SOURCE)'!H113</f>
        <v>0</v>
      </c>
    </row>
    <row r="27" spans="1:8" ht="64.5" customHeight="1" outlineLevel="4" x14ac:dyDescent="0.25">
      <c r="A27" s="19" t="str">
        <f>'3. ALL COMPETENCES (SOURCE)'!A114</f>
        <v>FRM 2.4</v>
      </c>
      <c r="B27" s="84" t="str">
        <f>'3. ALL COMPETENCES (SOURCE)'!B114</f>
        <v>Conduct procurement and purchasing according to prescribed procedures.</v>
      </c>
      <c r="C27" s="6" t="str">
        <f>'3. ALL COMPETENCES (SOURCE)'!C114</f>
        <v>• Following specified procedures for procuring/purchasing goods and services according to budgets and financial plans and using standard methods. 
• Ensuring all procedures are conducted honestly and transparently.
• Maintaining accurate records and documentation.</v>
      </c>
      <c r="D27" s="6" t="str">
        <f>'3. ALL COMPETENCES (SOURCE)'!D114</f>
        <v xml:space="preserve">• Legislation regarding procurement and purchasing.
• Procurement and purchasing procedures of the organisation and of donors.
</v>
      </c>
      <c r="E27" s="6">
        <f>'3. ALL COMPETENCES (SOURCE)'!E114</f>
        <v>0</v>
      </c>
      <c r="F27" s="6" t="str">
        <f>'3. ALL COMPETENCES (SOURCE)'!F114</f>
        <v>• Submit evidence of correct application of a wide range of procurement procedures for goods and services.
• Demonstrate supporting knowledge.</v>
      </c>
      <c r="G27" s="6" t="str">
        <f>'3. ALL COMPETENCES (SOURCE)'!G114</f>
        <v xml:space="preserve">• Evidence portfolio assessment. 
• Accreditation of prior qualifications and experience.
• Testimony from supervisors.
• Inventory audit report.
</v>
      </c>
      <c r="H27" s="3">
        <f>'3. ALL COMPETENCES (SOURCE)'!H114</f>
        <v>0</v>
      </c>
    </row>
    <row r="28" spans="1:8" ht="64.5" customHeight="1" outlineLevel="4" x14ac:dyDescent="0.25">
      <c r="A28" s="19" t="str">
        <f>'3. ALL COMPETENCES (SOURCE)'!A115</f>
        <v>FRM 2.5</v>
      </c>
      <c r="B28" s="84" t="str">
        <f>'3. ALL COMPETENCES (SOURCE)'!B115</f>
        <v>Identify costs and material requirements for work activities.</v>
      </c>
      <c r="C28" s="6" t="str">
        <f>'3. ALL COMPETENCES (SOURCE)'!C115</f>
        <v>• Accurately Ecalculating/estimating the resource requirements for implementing projects and operational plans.
• Preparing basic operational budgets and procurement plans..
• Maintaining accurate records and documentation.</v>
      </c>
      <c r="D28" s="6" t="str">
        <f>'3. ALL COMPETENCES (SOURCE)'!D115</f>
        <v>• Basic budgeting principles and practices.
• Material needs for common management tasks.
• Estimation of needs for materials.</v>
      </c>
      <c r="E28" s="6">
        <f>'3. ALL COMPETENCES (SOURCE)'!E115</f>
        <v>0</v>
      </c>
      <c r="F28" s="6" t="str">
        <f>'3. ALL COMPETENCES (SOURCE)'!F115</f>
        <v>• Submit evidence of preparation of accurate cost and resource budgets for projects and operations.
• Demonstrate supporting knowledge.</v>
      </c>
      <c r="G28" s="6" t="str">
        <f>'3. ALL COMPETENCES (SOURCE)'!G115</f>
        <v xml:space="preserve">• Evidence portfolio assessment. 
• Accreditation of prior qualifications and experience.
• Testimony from supervisors.
• Inventory audit report.
</v>
      </c>
      <c r="H28" s="3">
        <f>'3. ALL COMPETENCES (SOURCE)'!H115</f>
        <v>0</v>
      </c>
    </row>
    <row r="29" spans="1:8" ht="64.5" customHeight="1" outlineLevel="4" x14ac:dyDescent="0.25">
      <c r="A29" s="19" t="str">
        <f>'3. ALL COMPETENCES (SOURCE)'!A116</f>
        <v>FRM 2.6</v>
      </c>
      <c r="B29" s="84" t="str">
        <f>'3. ALL COMPETENCES (SOURCE)'!B116</f>
        <v>Ensure availability and maintenance of assets, equipment, stores and supplies.</v>
      </c>
      <c r="C29" s="6" t="str">
        <f>'3. ALL COMPETENCES (SOURCE)'!C116</f>
        <v>• Managing and updating inventories (infrastructure, equipment and supplies).
• Identifying purchasing, replacement and maintenance needs.
• Maintaining required documentation.</v>
      </c>
      <c r="D29" s="6" t="str">
        <f>'3. ALL COMPETENCES (SOURCE)'!D116</f>
        <v>• Asset and inventory management procedures of the organisation.
• Recurrent needs of the organisation for equipment and supplies.</v>
      </c>
      <c r="E29" s="6">
        <f>'3. ALL COMPETENCES (SOURCE)'!E116</f>
        <v>0</v>
      </c>
      <c r="F29" s="6" t="str">
        <f>'3. ALL COMPETENCES (SOURCE)'!F116</f>
        <v>• Submit evidence of correct inventory and asset management.
• Demonstrate supporting knowledge.</v>
      </c>
      <c r="G29" s="6" t="str">
        <f>'3. ALL COMPETENCES (SOURCE)'!G116</f>
        <v>• Evidence portfolio assessment. 
• Accreditation of prior qualifications and experience.
• Testimony from supervisors.</v>
      </c>
      <c r="H29" s="3">
        <f>'3. ALL COMPETENCES (SOURCE)'!H116</f>
        <v>0</v>
      </c>
    </row>
    <row r="30" spans="1:8" ht="120" outlineLevel="4" x14ac:dyDescent="0.25">
      <c r="A30" s="19" t="str">
        <f>'3. ALL COMPETENCES (SOURCE)'!A117</f>
        <v>FRM 2.7</v>
      </c>
      <c r="B30" s="84" t="str">
        <f>'3. ALL COMPETENCES (SOURCE)'!B117</f>
        <v>Manage vehicles and their use.</v>
      </c>
      <c r="C30" s="6" t="str">
        <f>'3. ALL COMPETENCES (SOURCE)'!C117</f>
        <v>• Ensuring appropriate use and maintenance of vehicle fleets (land or water transport).
• Ensuring adequate insurance is in place.
• Ensuring drivers/users are suitably qualified and trained. 
• Preventing misuse of vehicles. 
• Ensuring log books and fuel purchases are correctly documented.
• Dealing with accidents and breakdowns.
• Identifying purchasing, replacement and maintenance needs.</v>
      </c>
      <c r="D30" s="6" t="str">
        <f>'3. ALL COMPETENCES (SOURCE)'!D117</f>
        <v>• Vehicle use policies and procedures of the organisation.
• Legislation regarding vehicle condition and use.</v>
      </c>
      <c r="E30" s="6">
        <f>'3. ALL COMPETENCES (SOURCE)'!E117</f>
        <v>0</v>
      </c>
      <c r="F30" s="6" t="str">
        <f>'3. ALL COMPETENCES (SOURCE)'!F117</f>
        <v>• Submit evidence of correct inventory management of a vehicle fleet.
• Demonstrate supporting knowledge.</v>
      </c>
      <c r="G30" s="6" t="str">
        <f>'3. ALL COMPETENCES (SOURCE)'!G117</f>
        <v xml:space="preserve">• Evidence portfolio assessment. 
• Accreditation of prior qualifications and experience.
• Testimony from supervisors.
</v>
      </c>
      <c r="H30" s="3">
        <f>'3. ALL COMPETENCES (SOURCE)'!H117</f>
        <v>0</v>
      </c>
    </row>
    <row r="31" spans="1:8" ht="56.25" customHeight="1" outlineLevel="2" x14ac:dyDescent="0.25">
      <c r="A31" s="58" t="str">
        <f>'3. ALL COMPETENCES (SOURCE)'!A118</f>
        <v>LEVEL CODE</v>
      </c>
      <c r="B31" s="58" t="str">
        <f>'3. ALL COMPETENCES (SOURCE)'!B118</f>
        <v>LEVEL TITLE</v>
      </c>
      <c r="C31" s="114" t="str">
        <f>'3. ALL COMPETENCES (SOURCE)'!C118</f>
        <v>OVERALL COMPETENCE FOR THE LEVEL</v>
      </c>
      <c r="D31" s="114" t="str">
        <f>'3. ALL COMPETENCES (SOURCE)'!D118</f>
        <v>GENERAL SUPPORTING KNOWLEDGE AND UNDERSTANDING FOR THE LEVEL</v>
      </c>
      <c r="E31" s="60" t="str">
        <f>'3. ALL COMPETENCES (SOURCE)'!E118</f>
        <v>ASSOCIATED COMPETENCES FOR THE LEVEL</v>
      </c>
      <c r="F31" s="447" t="str">
        <f>'3. ALL COMPETENCES (SOURCE)'!F118</f>
        <v xml:space="preserve"> ASSESSMENT/CERTIFICATION EXAMPLES</v>
      </c>
      <c r="G31" s="447">
        <f>'3. ALL COMPETENCES (SOURCE)'!G118</f>
        <v>0</v>
      </c>
      <c r="H31" s="447">
        <f>'3. ALL COMPETENCES (SOURCE)'!H118</f>
        <v>0</v>
      </c>
    </row>
    <row r="32" spans="1:8" ht="63" outlineLevel="3" x14ac:dyDescent="0.25">
      <c r="A32" s="63" t="str">
        <f>'3. ALL COMPETENCES (SOURCE)'!A119</f>
        <v>FRM 1</v>
      </c>
      <c r="B32" s="72" t="str">
        <f>'3. ALL COMPETENCES (SOURCE)'!B119</f>
        <v>FINANCIAL AND OPERATIONAL RESOURCES MANAGEMENT. 
LEVEL 1</v>
      </c>
      <c r="C32" s="115" t="str">
        <f>'3. ALL COMPETENCES (SOURCE)'!C119</f>
        <v>Account for money and resources provided for specific activities.</v>
      </c>
      <c r="D32" s="116" t="str">
        <f>'3. ALL COMPETENCES (SOURCE)'!D119</f>
        <v>• Basic financial procedures.
• Relevant policies and operating procedures.
• Numeracy and literacy.</v>
      </c>
      <c r="E32" s="53" t="str">
        <f>'3. ALL COMPETENCES (SOURCE)'!E119</f>
        <v xml:space="preserve"> HRM 1; CAC 1; TEC 1; ADR 1</v>
      </c>
      <c r="F32" s="168" t="str">
        <f>'3. ALL COMPETENCES (SOURCE)'!F119</f>
        <v>EXAMPLE PERFORMANCE CRITERIA</v>
      </c>
      <c r="G32" s="168" t="str">
        <f>'3. ALL COMPETENCES (SOURCE)'!G119</f>
        <v>EXAMPLE MEANS OF ASSESSMENT</v>
      </c>
      <c r="H32" s="61" t="str">
        <f>'3. ALL COMPETENCES (SOURCE)'!H119</f>
        <v>RECOMMENDED PRIOR COMPETENCE REQUIREMENTS FOR THE LEVEL</v>
      </c>
    </row>
    <row r="33" spans="1:8" ht="37.5" outlineLevel="4" x14ac:dyDescent="0.25">
      <c r="A33" s="4" t="str">
        <f>'3. ALL COMPETENCES (SOURCE)'!A120</f>
        <v>Code</v>
      </c>
      <c r="B33" s="4" t="str">
        <f>'3. ALL COMPETENCES (SOURCE)'!B120</f>
        <v>Competence Statement. 
The individual should be able to:</v>
      </c>
      <c r="C33" s="126" t="str">
        <f>'3. ALL COMPETENCES (SOURCE)'!C120</f>
        <v>Details, scope and variations. 
A brief explanation of the competence.</v>
      </c>
      <c r="D33" s="127" t="str">
        <f>'3. ALL COMPETENCES (SOURCE)'!D120</f>
        <v>Main specific knowledge requirements for the competence.</v>
      </c>
      <c r="E33" s="2" t="str">
        <f>'3. ALL COMPETENCES (SOURCE)'!E120</f>
        <v xml:space="preserve"> </v>
      </c>
      <c r="F33" s="175" t="str">
        <f>'3. ALL COMPETENCES (SOURCE)'!F120</f>
        <v>Example performance criteria for certification</v>
      </c>
      <c r="G33" s="177" t="str">
        <f>'3. ALL COMPETENCES (SOURCE)'!G120</f>
        <v>Example means of assessment</v>
      </c>
      <c r="H33" s="33" t="str">
        <f>'3. ALL COMPETENCES (SOURCE)'!H120</f>
        <v>UNI</v>
      </c>
    </row>
    <row r="34" spans="1:8" ht="90" outlineLevel="4" x14ac:dyDescent="0.25">
      <c r="A34" s="19" t="str">
        <f>'3. ALL COMPETENCES (SOURCE)'!A121</f>
        <v>FRM 1.1</v>
      </c>
      <c r="B34" s="84" t="str">
        <f>'3. ALL COMPETENCES (SOURCE)'!B121</f>
        <v>Collect and present evidence of expenditure and other financial transactions.</v>
      </c>
      <c r="C34" s="6" t="str">
        <f>'3. ALL COMPETENCES (SOURCE)'!C121</f>
        <v xml:space="preserve">• Keeping simple records of transactions (e.g. collecting receipts).
• Managing and accounting for small amounts of cash.
• Providing basic summary reports on expenditure.
</v>
      </c>
      <c r="D34" s="6" t="str">
        <f>'3. ALL COMPETENCES (SOURCE)'!D121</f>
        <v>• Basic financial record keeping procedures and requirements of the organisation.</v>
      </c>
      <c r="E34" s="6">
        <f>'3. ALL COMPETENCES (SOURCE)'!E121</f>
        <v>0</v>
      </c>
      <c r="F34" s="6" t="str">
        <f>'3. ALL COMPETENCES (SOURCE)'!F121</f>
        <v>• Submit evidence of maintaining records of cash financial transactions records using correct procedures.
• Demonstrate supporting knowledge.</v>
      </c>
      <c r="G34" s="6" t="str">
        <f>'3. ALL COMPETENCES (SOURCE)'!G121</f>
        <v>• Examination of records.
• Observation/simulation.
• Oral test of knowledge.</v>
      </c>
      <c r="H34" s="6">
        <f>'3. ALL COMPETENCES (SOURCE)'!H121</f>
        <v>0</v>
      </c>
    </row>
    <row r="35" spans="1:8" ht="120" outlineLevel="4" x14ac:dyDescent="0.25">
      <c r="A35" s="19" t="str">
        <f>'3. ALL COMPETENCES (SOURCE)'!A122</f>
        <v>FRM 1.2</v>
      </c>
      <c r="B35" s="84" t="str">
        <f>'3. ALL COMPETENCES (SOURCE)'!B122</f>
        <v>Maintain records of materials, equipment and supplies.</v>
      </c>
      <c r="C35" s="6" t="str">
        <f>'3. ALL COMPETENCES (SOURCE)'!C122</f>
        <v xml:space="preserve">• Following procedures for record keeping of equipment, supplies, consumables etc.
• Reporting on requirements for purchase, replacement and maintenance.
</v>
      </c>
      <c r="D35" s="6" t="str">
        <f>'3. ALL COMPETENCES (SOURCE)'!D122</f>
        <v>• Basic inventory/stores and maintenance procedures of the organisation.</v>
      </c>
      <c r="E35" s="6">
        <f>'3. ALL COMPETENCES (SOURCE)'!E122</f>
        <v>0</v>
      </c>
      <c r="F35" s="6" t="str">
        <f>'3. ALL COMPETENCES (SOURCE)'!F122</f>
        <v>• Submit evidence of maintaining records for an equipment store, inventory, daily use of field equipment or equivalent using correct procedures.
• Demonstrate supporting knowledge.</v>
      </c>
      <c r="G35" s="6" t="str">
        <f>'3. ALL COMPETENCES (SOURCE)'!G122</f>
        <v>• Examination of records.
• Oral test of knowledge.</v>
      </c>
      <c r="H35" s="6">
        <f>'3. ALL COMPETENCES (SOURCE)'!H122</f>
        <v>0</v>
      </c>
    </row>
  </sheetData>
  <mergeCells count="6">
    <mergeCell ref="F4:H4"/>
    <mergeCell ref="F11:H11"/>
    <mergeCell ref="F21:H21"/>
    <mergeCell ref="F31:H31"/>
    <mergeCell ref="A1:E1"/>
    <mergeCell ref="F1:H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vt:i4>
      </vt:variant>
    </vt:vector>
  </HeadingPairs>
  <TitlesOfParts>
    <vt:vector size="28" baseType="lpstr">
      <vt:lpstr>Terms of Use. READ THIS </vt:lpstr>
      <vt:lpstr>Contents</vt:lpstr>
      <vt:lpstr>1. Descriptions of levels</vt:lpstr>
      <vt:lpstr>2 CATEGORIES AND LEVELS </vt:lpstr>
      <vt:lpstr>3. ALL COMPETENCES (SOURCE)</vt:lpstr>
      <vt:lpstr>3a PPP</vt:lpstr>
      <vt:lpstr>3b ORG</vt:lpstr>
      <vt:lpstr>3c HRM</vt:lpstr>
      <vt:lpstr>3d FRM</vt:lpstr>
      <vt:lpstr>3e ADR</vt:lpstr>
      <vt:lpstr>3f CAC</vt:lpstr>
      <vt:lpstr>3g BIO</vt:lpstr>
      <vt:lpstr>3h LAR</vt:lpstr>
      <vt:lpstr>3i COM</vt:lpstr>
      <vt:lpstr>3j TRP</vt:lpstr>
      <vt:lpstr>3k AWA</vt:lpstr>
      <vt:lpstr>3l FLD</vt:lpstr>
      <vt:lpstr>3m TEC</vt:lpstr>
      <vt:lpstr>3n UNI</vt:lpstr>
      <vt:lpstr>4 Counts of categories &amp; comps</vt:lpstr>
      <vt:lpstr>5a LEVEL 4</vt:lpstr>
      <vt:lpstr>5b LEVEL 3</vt:lpstr>
      <vt:lpstr>5c LEVEL 2</vt:lpstr>
      <vt:lpstr>5d LEVEL 1</vt:lpstr>
      <vt:lpstr>5e LEVEL U</vt:lpstr>
      <vt:lpstr>'5a LEVEL 4'!Print_Area</vt:lpstr>
      <vt:lpstr>'5b LEVEL 3'!Print_Area</vt:lpstr>
      <vt:lpstr>'5e LEVEL U'!Print_Area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mikea;Mike Appleton</dc:creator>
  <cp:lastModifiedBy>mikea</cp:lastModifiedBy>
  <cp:lastPrinted>2015-10-31T13:15:17Z</cp:lastPrinted>
  <dcterms:created xsi:type="dcterms:W3CDTF">2014-01-18T08:08:54Z</dcterms:created>
  <dcterms:modified xsi:type="dcterms:W3CDTF">2015-11-16T14:54:41Z</dcterms:modified>
  <cp:contentStatus/>
</cp:coreProperties>
</file>